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15" windowHeight="8700" activeTab="2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<sst xmlns="http://schemas.openxmlformats.org/spreadsheetml/2006/main" count="144" uniqueCount="127">
  <si>
    <t xml:space="preserve">*George W. Bush  </t>
  </si>
  <si>
    <t xml:space="preserve">John F. Kerry  </t>
  </si>
  <si>
    <t xml:space="preserve">Republican </t>
  </si>
  <si>
    <t xml:space="preserve">Democratic </t>
  </si>
  <si>
    <t>statewide</t>
  </si>
  <si>
    <t>Auglaize</t>
  </si>
  <si>
    <t>Adams</t>
  </si>
  <si>
    <t>Brown</t>
  </si>
  <si>
    <t>Darke</t>
  </si>
  <si>
    <t>Highland</t>
  </si>
  <si>
    <t>Mercer</t>
  </si>
  <si>
    <t>Miami</t>
  </si>
  <si>
    <t>Putnam</t>
  </si>
  <si>
    <t>Butler</t>
  </si>
  <si>
    <t>COUNTY</t>
  </si>
  <si>
    <t>C. Ellen  Connally</t>
  </si>
  <si>
    <t>*Thomas J. Moyer</t>
  </si>
  <si>
    <t>Allen</t>
  </si>
  <si>
    <t>Ashland</t>
  </si>
  <si>
    <t>Ashtabula</t>
  </si>
  <si>
    <t>Athens</t>
  </si>
  <si>
    <t>Belmont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</si>
  <si>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</si>
  <si>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</si>
  <si>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</si>
  <si>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</si>
  <si>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</si>
  <si>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</si>
  <si>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</si>
  <si>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</si>
  <si>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</si>
  <si>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</si>
  <si>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</si>
  <si>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</si>
  <si>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</si>
  <si>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</si>
  <si>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</si>
  <si>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</si>
  <si>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</si>
  <si>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</si>
  <si>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</si>
  <si>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</si>
  <si>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</si>
  <si>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</si>
  <si>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</si>
  <si>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</si>
  <si>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</si>
  <si>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</si>
  <si>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</si>
  <si>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</si>
  <si>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</si>
  <si>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</si>
  <si>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</si>
  <si>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</si>
  <si>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</si>
  <si>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</si>
  <si>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</si>
  <si>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</si>
  <si>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</si>
  <si>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</si>
  <si>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</si>
  <si>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</si>
  <si>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</si>
  <si>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</si>
  <si>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</si>
  <si>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</si>
  <si>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</si>
  <si>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</si>
  <si>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</si>
  <si>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</si>
  <si>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</si>
  <si>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</si>
  <si>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</si>
  <si>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</si>
  <si>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</si>
  <si>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</si>
  <si>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</si>
  <si>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</si>
  <si>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</si>
  <si>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</si>
  <si>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</si>
  <si>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</si>
  <si>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</si>
  <si>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</si>
  <si>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</si>
  <si>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</si>
  <si>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</si>
  <si>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</si>
  <si>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</si>
  <si>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</si>
  <si>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</si>
  <si>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</si>
  <si>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</si>
  <si>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</si>
  <si>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</si>
  <si>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</si>
  <si>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</si>
  <si>
    <t>Percentage of Votes</t>
  </si>
  <si>
    <t>Bush/Moyer</t>
  </si>
  <si>
    <t>Moyer/(Moyer+Connally)</t>
  </si>
  <si>
    <t>Less than 53.2%</t>
  </si>
  <si>
    <t xml:space="preserve"> </t>
  </si>
  <si>
    <t>Kerry &lt; Connally and less than 53.2% State Average Moyer Vote</t>
  </si>
  <si>
    <t>Connally/(Moyer +Connally)</t>
  </si>
  <si>
    <t>Kerry/Connally</t>
  </si>
  <si>
    <t>county</t>
  </si>
  <si>
    <t>connally</t>
  </si>
  <si>
    <t>kerry</t>
  </si>
  <si>
    <t>margin c-k</t>
  </si>
  <si>
    <t>total</t>
  </si>
  <si>
    <t>Bush "Above Average" Vote in B/M&gt;1.43 and C/K&gt;1 Counties</t>
  </si>
  <si>
    <t>Bush "Above Average" Vote  in C/K&gt;1 but not B/M&gt;1.43 Counties</t>
  </si>
  <si>
    <t>Connally - Kerry when K/C&lt;1</t>
  </si>
  <si>
    <t>B/M &gt;1.43 Count</t>
  </si>
  <si>
    <t>Total Presidential Vote</t>
  </si>
  <si>
    <t>Kerry/(Total Pres. Vote)</t>
  </si>
  <si>
    <t>Bush/(Total Pres. Vote)</t>
  </si>
  <si>
    <t>Count Bush Greater than 65.6%</t>
  </si>
  <si>
    <t>Count Kerry Less than 34.1%</t>
  </si>
  <si>
    <t>Count B&gt;65.6% and K/C&lt;1</t>
  </si>
  <si>
    <t>K/C&lt;1 and Kerry &lt; 34.1%</t>
  </si>
  <si>
    <t>Kerry "Lost" Vote in C/K&gt;1 Counties</t>
  </si>
  <si>
    <t>Count K/C&lt;1</t>
  </si>
  <si>
    <t>Counties with K/C&lt;1</t>
  </si>
  <si>
    <t>B/M&gt; 1.43 and K/C&lt;1</t>
  </si>
  <si>
    <t>C/(C+M)&gt;46.8%</t>
  </si>
  <si>
    <t>Count K/C&lt;1 and C/(C+M)&gt;46.8% state average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</si>
</sst>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0.0"/>
    <numFmt numFmtId="171" formatCode="[$-409]dddd\,\ mmmm\ dd\,\ yyyy"/>
    <numFmt numFmtId="172" formatCode="0.0000"/>
    <numFmt numFmtId="173" formatCode="0.000%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10" fontId="0" fillId="0" borderId="1" xfId="0" applyNumberFormat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 applyFill="1" applyBorder="1" applyAlignment="1">
      <alignment wrapText="1"/>
    </xf>
    <xf numFmtId="169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E21" sqref="E21"/>
    </sheetView>
  </sheetViews>
  <sheetFormatPr defaultColWidth="9.140625" defaultRowHeight="12.75"/>
  <cols>
    <col min="2" max="2" width="12.28125" style="0" bestFit="1" customWidth="1"/>
    <col min="5" max="5" width="10.28125" style="0" bestFit="1" customWidth="1"/>
  </cols>
  <sheetData>
    <row r="1" spans="1:4" ht="12.75">
      <c r="A1" t="s">
        <v>105</v>
      </c>
      <c r="B1" t="s">
        <v>106</v>
      </c>
      <c r="C1" t="s">
        <v>107</v>
      </c>
      <c r="D1" t="s">
        <v>108</v>
      </c>
    </row>
    <row r="3" spans="1:7" ht="12.75">
      <c r="A3" t="s">
        <v>5</v>
      </c>
      <c r="B3">
        <v>7545</v>
      </c>
      <c r="C3">
        <v>5903</v>
      </c>
      <c r="D3">
        <v>1642</v>
      </c>
      <c r="E3">
        <f>B3-C3</f>
        <v>1642</v>
      </c>
      <c r="F3" s="3"/>
      <c r="G3" s="3"/>
    </row>
    <row r="4" spans="1:5" ht="12.75">
      <c r="A4" t="s">
        <v>7</v>
      </c>
      <c r="B4">
        <v>7498</v>
      </c>
      <c r="C4">
        <v>7140</v>
      </c>
      <c r="D4">
        <v>358</v>
      </c>
      <c r="E4">
        <f aca="true" t="shared" si="0" ref="E4:E15">B4-C4</f>
        <v>358</v>
      </c>
    </row>
    <row r="5" spans="1:5" s="3" customFormat="1" ht="12.75">
      <c r="A5" t="s">
        <v>13</v>
      </c>
      <c r="B5">
        <v>61559</v>
      </c>
      <c r="C5">
        <v>56243</v>
      </c>
      <c r="D5">
        <v>5316</v>
      </c>
      <c r="E5">
        <f t="shared" si="0"/>
        <v>5316</v>
      </c>
    </row>
    <row r="6" spans="1:5" ht="12.75">
      <c r="A6" t="s">
        <v>25</v>
      </c>
      <c r="B6">
        <v>30068</v>
      </c>
      <c r="C6">
        <v>25887</v>
      </c>
      <c r="D6">
        <v>4181</v>
      </c>
      <c r="E6">
        <f t="shared" si="0"/>
        <v>4181</v>
      </c>
    </row>
    <row r="7" spans="1:5" ht="12.75">
      <c r="A7" t="s">
        <v>8</v>
      </c>
      <c r="B7">
        <v>9021</v>
      </c>
      <c r="C7">
        <v>7846</v>
      </c>
      <c r="D7">
        <v>1175</v>
      </c>
      <c r="E7">
        <f t="shared" si="0"/>
        <v>1175</v>
      </c>
    </row>
    <row r="8" spans="1:5" ht="12.75">
      <c r="A8" t="s">
        <v>9</v>
      </c>
      <c r="B8">
        <v>6298</v>
      </c>
      <c r="C8">
        <v>6194</v>
      </c>
      <c r="D8">
        <v>104</v>
      </c>
      <c r="E8">
        <f t="shared" si="0"/>
        <v>104</v>
      </c>
    </row>
    <row r="9" spans="1:5" ht="12.75">
      <c r="A9" t="s">
        <v>10</v>
      </c>
      <c r="B9">
        <v>6919</v>
      </c>
      <c r="C9">
        <v>5118</v>
      </c>
      <c r="D9">
        <v>1801</v>
      </c>
      <c r="E9">
        <f t="shared" si="0"/>
        <v>1801</v>
      </c>
    </row>
    <row r="10" spans="1:5" ht="12.75">
      <c r="A10" t="s">
        <v>11</v>
      </c>
      <c r="B10">
        <v>17770</v>
      </c>
      <c r="C10">
        <v>17606</v>
      </c>
      <c r="D10">
        <v>164</v>
      </c>
      <c r="E10">
        <f t="shared" si="0"/>
        <v>164</v>
      </c>
    </row>
    <row r="11" spans="1:5" ht="12.75">
      <c r="A11" t="s">
        <v>12</v>
      </c>
      <c r="B11">
        <v>4846</v>
      </c>
      <c r="C11">
        <v>4392</v>
      </c>
      <c r="D11">
        <v>454</v>
      </c>
      <c r="E11">
        <f t="shared" si="0"/>
        <v>454</v>
      </c>
    </row>
    <row r="12" spans="1:5" ht="12.75">
      <c r="A12" t="s">
        <v>82</v>
      </c>
      <c r="B12">
        <v>8043</v>
      </c>
      <c r="C12">
        <v>6535</v>
      </c>
      <c r="D12">
        <v>1508</v>
      </c>
      <c r="E12">
        <f t="shared" si="0"/>
        <v>1508</v>
      </c>
    </row>
    <row r="13" spans="1:5" ht="12.75">
      <c r="A13" t="s">
        <v>88</v>
      </c>
      <c r="B13">
        <v>4587</v>
      </c>
      <c r="C13">
        <v>4095</v>
      </c>
      <c r="D13">
        <v>492</v>
      </c>
      <c r="E13">
        <f t="shared" si="0"/>
        <v>492</v>
      </c>
    </row>
    <row r="14" spans="1:5" ht="12.75">
      <c r="A14" t="s">
        <v>90</v>
      </c>
      <c r="B14">
        <v>28470</v>
      </c>
      <c r="C14">
        <v>26044</v>
      </c>
      <c r="D14">
        <v>2426</v>
      </c>
      <c r="E14">
        <f t="shared" si="0"/>
        <v>2426</v>
      </c>
    </row>
    <row r="15" spans="1:5" ht="12.75">
      <c r="A15" t="s">
        <v>109</v>
      </c>
      <c r="B15">
        <f>SUM(B3:B14)</f>
        <v>192624</v>
      </c>
      <c r="C15">
        <f>SUM(C3:C14)</f>
        <v>173003</v>
      </c>
      <c r="D15">
        <f>SUM(D3:D14)</f>
        <v>19621</v>
      </c>
      <c r="E15">
        <f t="shared" si="0"/>
        <v>19621</v>
      </c>
    </row>
    <row r="19" ht="12.75">
      <c r="A19" t="s">
        <v>4</v>
      </c>
    </row>
    <row r="20" spans="1:3" ht="12.75">
      <c r="A20" t="s">
        <v>106</v>
      </c>
      <c r="B20" t="s">
        <v>107</v>
      </c>
      <c r="C20" t="s">
        <v>108</v>
      </c>
    </row>
    <row r="21" spans="1:5" ht="12.75">
      <c r="A21">
        <v>2073886</v>
      </c>
      <c r="B21">
        <v>2741167</v>
      </c>
      <c r="C21">
        <v>-667281</v>
      </c>
      <c r="D21">
        <f>A21-B21</f>
        <v>-667281</v>
      </c>
      <c r="E21">
        <f>B21/A21</f>
        <v>1.3217539440451405</v>
      </c>
    </row>
    <row r="23" ht="12.75">
      <c r="E23">
        <f>B15*E21</f>
        <v>254601.53171775115</v>
      </c>
    </row>
    <row r="25" ht="12.75">
      <c r="E25">
        <f>E23-C15</f>
        <v>81598.53171775115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6"/>
  <sheetViews>
    <sheetView tabSelected="1" workbookViewId="0" topLeftCell="J2">
      <selection activeCell="S4" sqref="S4"/>
    </sheetView>
  </sheetViews>
  <sheetFormatPr defaultColWidth="9.140625" defaultRowHeight="12.75"/>
  <cols>
    <col min="1" max="1" width="13.421875" style="0" customWidth="1"/>
    <col min="4" max="4" width="10.7109375" style="0" customWidth="1"/>
    <col min="9" max="9" width="9.140625" style="12" customWidth="1"/>
    <col min="10" max="13" width="9.140625" style="3" customWidth="1"/>
    <col min="14" max="14" width="16.140625" style="0" customWidth="1"/>
    <col min="15" max="15" width="11.28125" style="0" customWidth="1"/>
    <col min="16" max="16" width="11.28125" style="15" customWidth="1"/>
    <col min="17" max="17" width="12.28125" style="0" bestFit="1" customWidth="1"/>
    <col min="20" max="20" width="10.00390625" style="12" customWidth="1"/>
    <col min="21" max="21" width="9.140625" style="3" customWidth="1"/>
    <col min="23" max="23" width="10.28125" style="12" bestFit="1" customWidth="1"/>
    <col min="24" max="24" width="9.140625" style="3" customWidth="1"/>
    <col min="26" max="26" width="9.140625" style="12" customWidth="1"/>
  </cols>
  <sheetData>
    <row r="2" spans="1:15" ht="25.5">
      <c r="A2" s="4" t="s">
        <v>14</v>
      </c>
      <c r="B2" s="4" t="s">
        <v>15</v>
      </c>
      <c r="C2" s="4" t="s">
        <v>16</v>
      </c>
      <c r="D2" s="7" t="s">
        <v>98</v>
      </c>
      <c r="E2" s="8"/>
      <c r="F2" s="8"/>
      <c r="G2" s="8"/>
      <c r="H2">
        <v>1.3217539440451405</v>
      </c>
      <c r="I2" s="10"/>
      <c r="J2" s="13"/>
      <c r="K2" s="13"/>
      <c r="L2" s="13"/>
      <c r="M2" s="13"/>
      <c r="N2" t="s">
        <v>0</v>
      </c>
      <c r="O2" t="s">
        <v>1</v>
      </c>
    </row>
    <row r="3" spans="1:29" s="9" customFormat="1" ht="114.75">
      <c r="A3" s="4"/>
      <c r="B3" s="4"/>
      <c r="C3" s="4"/>
      <c r="E3" s="9" t="s">
        <v>113</v>
      </c>
      <c r="F3" s="9" t="s">
        <v>110</v>
      </c>
      <c r="G3" s="9" t="s">
        <v>111</v>
      </c>
      <c r="H3" s="9" t="s">
        <v>121</v>
      </c>
      <c r="I3" s="11" t="s">
        <v>99</v>
      </c>
      <c r="J3" s="14" t="s">
        <v>100</v>
      </c>
      <c r="K3" s="14" t="s">
        <v>102</v>
      </c>
      <c r="L3" s="14" t="s">
        <v>123</v>
      </c>
      <c r="M3" s="14" t="s">
        <v>124</v>
      </c>
      <c r="N3" s="9" t="s">
        <v>2</v>
      </c>
      <c r="O3" s="9" t="s">
        <v>3</v>
      </c>
      <c r="P3" s="16" t="s">
        <v>104</v>
      </c>
      <c r="Q3" s="9" t="s">
        <v>112</v>
      </c>
      <c r="R3" s="9" t="s">
        <v>122</v>
      </c>
      <c r="T3" s="11" t="s">
        <v>103</v>
      </c>
      <c r="U3" s="14" t="s">
        <v>125</v>
      </c>
      <c r="V3" s="14" t="s">
        <v>126</v>
      </c>
      <c r="W3" s="11" t="s">
        <v>115</v>
      </c>
      <c r="X3" s="14" t="s">
        <v>118</v>
      </c>
      <c r="Y3" s="9" t="s">
        <v>120</v>
      </c>
      <c r="Z3" s="11" t="s">
        <v>116</v>
      </c>
      <c r="AA3" s="9" t="s">
        <v>114</v>
      </c>
      <c r="AB3" s="9" t="s">
        <v>117</v>
      </c>
      <c r="AC3" s="9" t="s">
        <v>119</v>
      </c>
    </row>
    <row r="4" spans="1:29" ht="12.75">
      <c r="A4" s="4" t="s">
        <v>6</v>
      </c>
      <c r="B4" s="5">
        <v>4099</v>
      </c>
      <c r="C4" s="5">
        <v>5100</v>
      </c>
      <c r="D4">
        <f aca="true" t="shared" si="0" ref="D4:D35">N4/C4</f>
        <v>1.5005882352941176</v>
      </c>
      <c r="E4">
        <f>IF(D4&gt;1.43,1,0)</f>
        <v>1</v>
      </c>
      <c r="F4" s="2">
        <f aca="true" t="shared" si="1" ref="F4:F35">(N4-$D$93*C4)*R4*E4</f>
        <v>0</v>
      </c>
      <c r="G4" s="3">
        <f>IF(AND(R4=1,E4=0),N4-$D$93*C4,0)</f>
        <v>0</v>
      </c>
      <c r="H4" s="2">
        <f aca="true" t="shared" si="2" ref="H4:H35">(B4*$H$2-O4)*R4</f>
        <v>0</v>
      </c>
      <c r="I4" s="12">
        <f>C4/(C4+B4)</f>
        <v>0.5544080878356343</v>
      </c>
      <c r="J4" s="3">
        <f>IF(I4&lt;53.2%,1,0)</f>
        <v>0</v>
      </c>
      <c r="K4" s="3">
        <f>IF(R4*J4=1,1,0)</f>
        <v>0</v>
      </c>
      <c r="L4" s="3" t="str">
        <f aca="true" t="shared" si="3" ref="L4:L35">IF(B4&gt;Q4,A4," ")</f>
        <v> </v>
      </c>
      <c r="M4" s="3">
        <f>IF(R4*E4=1,1,0)</f>
        <v>0</v>
      </c>
      <c r="N4" s="2">
        <v>7653</v>
      </c>
      <c r="O4" s="2">
        <v>4281</v>
      </c>
      <c r="P4" s="15">
        <f aca="true" t="shared" si="4" ref="P4:P35">O4/B4</f>
        <v>1.0444010734325446</v>
      </c>
      <c r="Q4" s="2" t="str">
        <f aca="true" t="shared" si="5" ref="Q4:Q35">IF(B4&gt;O4,B4-O4," ")</f>
        <v> </v>
      </c>
      <c r="R4">
        <f aca="true" t="shared" si="6" ref="R4:S35">IF(Q4=" ",0,1)</f>
        <v>0</v>
      </c>
      <c r="S4">
        <f>IF(Q4=" ",0,1)</f>
        <v>0</v>
      </c>
      <c r="T4" s="12">
        <f>1-I4</f>
        <v>0.44559191216436567</v>
      </c>
      <c r="U4" s="3">
        <f>IF(T4&gt;46.8%,1,0)</f>
        <v>0</v>
      </c>
      <c r="V4" s="3">
        <f>IF(U4*R4=1,1,0)</f>
        <v>0</v>
      </c>
      <c r="W4" s="12">
        <f aca="true" t="shared" si="7" ref="W4:W35">O4/AA4</f>
        <v>0.35675</v>
      </c>
      <c r="X4" s="3">
        <f>IF(W4&lt;34.1%,1,0)</f>
        <v>0</v>
      </c>
      <c r="Y4" s="3">
        <f>IF(R4*X4=1,1,0)</f>
        <v>0</v>
      </c>
      <c r="Z4" s="12">
        <f aca="true" t="shared" si="8" ref="Z4:Z35">N4/AA4</f>
        <v>0.63775</v>
      </c>
      <c r="AA4">
        <v>12000</v>
      </c>
      <c r="AB4" s="3">
        <f>IF(Z4&gt;65.6%,1,0)</f>
        <v>0</v>
      </c>
      <c r="AC4" s="3">
        <f>IF(R4*AB4=1,1,0)</f>
        <v>0</v>
      </c>
    </row>
    <row r="5" spans="1:29" ht="12.75">
      <c r="A5" s="4" t="s">
        <v>17</v>
      </c>
      <c r="B5" s="5">
        <v>15565</v>
      </c>
      <c r="C5" s="5">
        <v>27043</v>
      </c>
      <c r="D5">
        <f t="shared" si="0"/>
        <v>1.204747993935584</v>
      </c>
      <c r="E5">
        <f aca="true" t="shared" si="9" ref="E5:E68">IF(D5&gt;1.43,1,0)</f>
        <v>0</v>
      </c>
      <c r="F5" s="2">
        <f t="shared" si="1"/>
        <v>0</v>
      </c>
      <c r="G5" s="3">
        <f aca="true" t="shared" si="10" ref="G5:G68">IF(AND(R5=1,E5=0),N5-$D$93*C5,0)</f>
        <v>0</v>
      </c>
      <c r="H5" s="2">
        <f t="shared" si="2"/>
        <v>0</v>
      </c>
      <c r="I5" s="12">
        <f aca="true" t="shared" si="11" ref="I5:I68">C5/(C5+B5)</f>
        <v>0.6346930153961697</v>
      </c>
      <c r="J5" s="3">
        <f aca="true" t="shared" si="12" ref="J5:J68">IF(I5&lt;53.2%,1,0)</f>
        <v>0</v>
      </c>
      <c r="K5" s="3">
        <f aca="true" t="shared" si="13" ref="K5:K68">IF(R5*J5=1,1,0)</f>
        <v>0</v>
      </c>
      <c r="L5" s="3" t="str">
        <f t="shared" si="3"/>
        <v> </v>
      </c>
      <c r="M5" s="3">
        <f aca="true" t="shared" si="14" ref="M5:M68">IF(R5*E5=1,1,0)</f>
        <v>0</v>
      </c>
      <c r="N5" s="2">
        <v>32580</v>
      </c>
      <c r="O5" s="2">
        <v>16470</v>
      </c>
      <c r="P5" s="15">
        <f t="shared" si="4"/>
        <v>1.0581432701574045</v>
      </c>
      <c r="Q5" s="2" t="str">
        <f t="shared" si="5"/>
        <v> </v>
      </c>
      <c r="R5">
        <f t="shared" si="6"/>
        <v>0</v>
      </c>
      <c r="T5" s="12">
        <f aca="true" t="shared" si="15" ref="T5:T68">1-I5</f>
        <v>0.36530698460383026</v>
      </c>
      <c r="U5" s="3">
        <f aca="true" t="shared" si="16" ref="U5:U68">IF(T5&gt;46.8%,1,0)</f>
        <v>0</v>
      </c>
      <c r="V5" s="3">
        <f aca="true" t="shared" si="17" ref="V5:V68">IF(U5*R5=1,1,0)</f>
        <v>0</v>
      </c>
      <c r="W5" s="12">
        <f t="shared" si="7"/>
        <v>0.3343755075523794</v>
      </c>
      <c r="X5" s="3">
        <f aca="true" t="shared" si="18" ref="X5:X68">IF(W5&lt;34.1%,1,0)</f>
        <v>1</v>
      </c>
      <c r="Y5" s="3">
        <f aca="true" t="shared" si="19" ref="Y5:Y68">IF(R5*X5=1,1,0)</f>
        <v>0</v>
      </c>
      <c r="Z5" s="12">
        <f t="shared" si="8"/>
        <v>0.6614422608413189</v>
      </c>
      <c r="AA5">
        <v>49256</v>
      </c>
      <c r="AB5" s="3">
        <f aca="true" t="shared" si="20" ref="AB5:AB68">IF(Z5&gt;65.6%,1,0)</f>
        <v>1</v>
      </c>
      <c r="AC5" s="3">
        <f aca="true" t="shared" si="21" ref="AC5:AC68">IF(R5*AB5=1,1,0)</f>
        <v>0</v>
      </c>
    </row>
    <row r="6" spans="1:29" ht="12.75">
      <c r="A6" s="4" t="s">
        <v>18</v>
      </c>
      <c r="B6" s="5">
        <v>7438</v>
      </c>
      <c r="C6" s="5">
        <v>13363</v>
      </c>
      <c r="D6">
        <f t="shared" si="0"/>
        <v>1.2129761281149443</v>
      </c>
      <c r="E6">
        <f t="shared" si="9"/>
        <v>0</v>
      </c>
      <c r="F6" s="2">
        <f t="shared" si="1"/>
        <v>0</v>
      </c>
      <c r="G6" s="3">
        <f t="shared" si="10"/>
        <v>0</v>
      </c>
      <c r="H6" s="2">
        <f t="shared" si="2"/>
        <v>0</v>
      </c>
      <c r="I6" s="12">
        <f t="shared" si="11"/>
        <v>0.6424210374501226</v>
      </c>
      <c r="J6" s="3">
        <f t="shared" si="12"/>
        <v>0</v>
      </c>
      <c r="K6" s="3">
        <f t="shared" si="13"/>
        <v>0</v>
      </c>
      <c r="L6" s="3" t="str">
        <f t="shared" si="3"/>
        <v> </v>
      </c>
      <c r="M6" s="3">
        <f t="shared" si="14"/>
        <v>0</v>
      </c>
      <c r="N6" s="2">
        <v>16209</v>
      </c>
      <c r="O6" s="2">
        <v>8576</v>
      </c>
      <c r="P6" s="15">
        <f t="shared" si="4"/>
        <v>1.152998117773595</v>
      </c>
      <c r="Q6" s="2" t="str">
        <f t="shared" si="5"/>
        <v> </v>
      </c>
      <c r="R6">
        <f t="shared" si="6"/>
        <v>0</v>
      </c>
      <c r="T6" s="12">
        <f t="shared" si="15"/>
        <v>0.3575789625498774</v>
      </c>
      <c r="U6" s="3">
        <f t="shared" si="16"/>
        <v>0</v>
      </c>
      <c r="V6" s="3">
        <f t="shared" si="17"/>
        <v>0</v>
      </c>
      <c r="W6" s="12">
        <f t="shared" si="7"/>
        <v>0.3433283958525161</v>
      </c>
      <c r="X6" s="3">
        <f t="shared" si="18"/>
        <v>0</v>
      </c>
      <c r="Y6" s="3">
        <f t="shared" si="19"/>
        <v>0</v>
      </c>
      <c r="Z6" s="12">
        <f t="shared" si="8"/>
        <v>0.6489050802674247</v>
      </c>
      <c r="AA6">
        <v>24979</v>
      </c>
      <c r="AB6" s="3">
        <f t="shared" si="20"/>
        <v>0</v>
      </c>
      <c r="AC6" s="3">
        <f t="shared" si="21"/>
        <v>0</v>
      </c>
    </row>
    <row r="7" spans="1:29" ht="12.75">
      <c r="A7" s="4" t="s">
        <v>19</v>
      </c>
      <c r="B7" s="5">
        <v>18985</v>
      </c>
      <c r="C7" s="5">
        <v>18240</v>
      </c>
      <c r="D7">
        <f t="shared" si="0"/>
        <v>1.1533991228070175</v>
      </c>
      <c r="E7">
        <f t="shared" si="9"/>
        <v>0</v>
      </c>
      <c r="F7" s="2">
        <f t="shared" si="1"/>
        <v>0</v>
      </c>
      <c r="G7" s="3">
        <f t="shared" si="10"/>
        <v>0</v>
      </c>
      <c r="H7" s="2">
        <f t="shared" si="2"/>
        <v>0</v>
      </c>
      <c r="I7" s="12">
        <f t="shared" si="11"/>
        <v>0.48999328408327736</v>
      </c>
      <c r="J7" s="3">
        <f t="shared" si="12"/>
        <v>1</v>
      </c>
      <c r="K7" s="3">
        <f t="shared" si="13"/>
        <v>0</v>
      </c>
      <c r="L7" s="3" t="str">
        <f t="shared" si="3"/>
        <v> </v>
      </c>
      <c r="M7" s="3">
        <f t="shared" si="14"/>
        <v>0</v>
      </c>
      <c r="N7" s="2">
        <v>21038</v>
      </c>
      <c r="O7" s="2">
        <v>24060</v>
      </c>
      <c r="P7" s="15">
        <f t="shared" si="4"/>
        <v>1.2673163023439558</v>
      </c>
      <c r="Q7" s="2" t="str">
        <f>IF(B7&gt;O7,B7-O7," ")</f>
        <v> </v>
      </c>
      <c r="R7">
        <f t="shared" si="6"/>
        <v>0</v>
      </c>
      <c r="T7" s="12">
        <f t="shared" si="15"/>
        <v>0.5100067159167226</v>
      </c>
      <c r="U7" s="3">
        <f t="shared" si="16"/>
        <v>1</v>
      </c>
      <c r="V7" s="3">
        <f t="shared" si="17"/>
        <v>0</v>
      </c>
      <c r="W7" s="12">
        <f t="shared" si="7"/>
        <v>0.5298742484638932</v>
      </c>
      <c r="X7" s="3">
        <f t="shared" si="18"/>
        <v>0</v>
      </c>
      <c r="Y7" s="3">
        <f t="shared" si="19"/>
        <v>0</v>
      </c>
      <c r="Z7" s="12">
        <f t="shared" si="8"/>
        <v>0.4633206333825181</v>
      </c>
      <c r="AA7">
        <v>45407</v>
      </c>
      <c r="AB7" s="3">
        <f t="shared" si="20"/>
        <v>0</v>
      </c>
      <c r="AC7" s="3">
        <f t="shared" si="21"/>
        <v>0</v>
      </c>
    </row>
    <row r="8" spans="1:29" ht="12.75">
      <c r="A8" s="4" t="s">
        <v>20</v>
      </c>
      <c r="B8" s="5">
        <v>13150</v>
      </c>
      <c r="C8" s="5">
        <v>9001</v>
      </c>
      <c r="D8">
        <f t="shared" si="0"/>
        <v>1.205088323519609</v>
      </c>
      <c r="E8">
        <f t="shared" si="9"/>
        <v>0</v>
      </c>
      <c r="F8" s="2">
        <f t="shared" si="1"/>
        <v>0</v>
      </c>
      <c r="G8" s="3">
        <f t="shared" si="10"/>
        <v>0</v>
      </c>
      <c r="H8" s="2">
        <f t="shared" si="2"/>
        <v>0</v>
      </c>
      <c r="I8" s="12">
        <f t="shared" si="11"/>
        <v>0.4063473432350684</v>
      </c>
      <c r="J8" s="3">
        <f t="shared" si="12"/>
        <v>1</v>
      </c>
      <c r="K8" s="3">
        <f t="shared" si="13"/>
        <v>0</v>
      </c>
      <c r="L8" s="3" t="str">
        <f t="shared" si="3"/>
        <v> </v>
      </c>
      <c r="M8" s="3">
        <f t="shared" si="14"/>
        <v>0</v>
      </c>
      <c r="N8" s="2">
        <v>10847</v>
      </c>
      <c r="O8" s="2">
        <v>18998</v>
      </c>
      <c r="P8" s="15">
        <f t="shared" si="4"/>
        <v>1.4447148288973384</v>
      </c>
      <c r="Q8" s="2" t="str">
        <f t="shared" si="5"/>
        <v> </v>
      </c>
      <c r="R8">
        <f t="shared" si="6"/>
        <v>0</v>
      </c>
      <c r="T8" s="12">
        <f t="shared" si="15"/>
        <v>0.5936526567649316</v>
      </c>
      <c r="U8" s="3">
        <f t="shared" si="16"/>
        <v>1</v>
      </c>
      <c r="V8" s="3">
        <f t="shared" si="17"/>
        <v>0</v>
      </c>
      <c r="W8" s="12">
        <f t="shared" si="7"/>
        <v>0.6323181893825928</v>
      </c>
      <c r="X8" s="3">
        <f t="shared" si="18"/>
        <v>0</v>
      </c>
      <c r="Y8" s="3">
        <f t="shared" si="19"/>
        <v>0</v>
      </c>
      <c r="Z8" s="12">
        <f t="shared" si="8"/>
        <v>0.3610251289732069</v>
      </c>
      <c r="AA8">
        <v>30045</v>
      </c>
      <c r="AB8" s="3">
        <f t="shared" si="20"/>
        <v>0</v>
      </c>
      <c r="AC8" s="3">
        <f t="shared" si="21"/>
        <v>0</v>
      </c>
    </row>
    <row r="9" spans="1:29" ht="12.75">
      <c r="A9" s="4" t="s">
        <v>5</v>
      </c>
      <c r="B9" s="5">
        <v>7545</v>
      </c>
      <c r="C9" s="5">
        <v>11795</v>
      </c>
      <c r="D9">
        <f t="shared" si="0"/>
        <v>1.442645188639254</v>
      </c>
      <c r="E9">
        <f t="shared" si="9"/>
        <v>1</v>
      </c>
      <c r="F9" s="2">
        <f t="shared" si="1"/>
        <v>2711.9149667003785</v>
      </c>
      <c r="G9" s="3">
        <f t="shared" si="10"/>
        <v>0</v>
      </c>
      <c r="H9" s="2">
        <f t="shared" si="2"/>
        <v>4069.633507820585</v>
      </c>
      <c r="I9" s="12">
        <f t="shared" si="11"/>
        <v>0.609875904860393</v>
      </c>
      <c r="J9" s="3">
        <f t="shared" si="12"/>
        <v>0</v>
      </c>
      <c r="K9" s="3">
        <f t="shared" si="13"/>
        <v>0</v>
      </c>
      <c r="L9" s="3" t="str">
        <f t="shared" si="3"/>
        <v>Auglaize</v>
      </c>
      <c r="M9" s="3">
        <f t="shared" si="14"/>
        <v>1</v>
      </c>
      <c r="N9" s="2">
        <v>17016</v>
      </c>
      <c r="O9" s="2">
        <v>5903</v>
      </c>
      <c r="P9" s="15">
        <f t="shared" si="4"/>
        <v>0.7823724320742214</v>
      </c>
      <c r="Q9" s="2">
        <f t="shared" si="5"/>
        <v>1642</v>
      </c>
      <c r="R9">
        <f t="shared" si="6"/>
        <v>1</v>
      </c>
      <c r="T9" s="12">
        <f t="shared" si="15"/>
        <v>0.390124095139607</v>
      </c>
      <c r="U9" s="3">
        <f t="shared" si="16"/>
        <v>0</v>
      </c>
      <c r="V9" s="3">
        <f t="shared" si="17"/>
        <v>0</v>
      </c>
      <c r="W9" s="12">
        <f t="shared" si="7"/>
        <v>0.2562733350698967</v>
      </c>
      <c r="X9" s="3">
        <f t="shared" si="18"/>
        <v>1</v>
      </c>
      <c r="Y9" s="3">
        <f t="shared" si="19"/>
        <v>1</v>
      </c>
      <c r="Z9" s="12">
        <f t="shared" si="8"/>
        <v>0.7387340453243032</v>
      </c>
      <c r="AA9">
        <v>23034</v>
      </c>
      <c r="AB9" s="3">
        <f t="shared" si="20"/>
        <v>1</v>
      </c>
      <c r="AC9" s="3">
        <f t="shared" si="21"/>
        <v>1</v>
      </c>
    </row>
    <row r="10" spans="1:29" ht="12.75">
      <c r="A10" s="4" t="s">
        <v>21</v>
      </c>
      <c r="B10" s="5">
        <v>14169</v>
      </c>
      <c r="C10" s="5">
        <v>13181</v>
      </c>
      <c r="D10">
        <f t="shared" si="0"/>
        <v>1.182687201274562</v>
      </c>
      <c r="E10">
        <f t="shared" si="9"/>
        <v>0</v>
      </c>
      <c r="F10" s="2">
        <f t="shared" si="1"/>
        <v>0</v>
      </c>
      <c r="G10" s="3">
        <f t="shared" si="10"/>
        <v>0</v>
      </c>
      <c r="H10" s="2">
        <f t="shared" si="2"/>
        <v>0</v>
      </c>
      <c r="I10" s="12">
        <f t="shared" si="11"/>
        <v>0.4819378427787934</v>
      </c>
      <c r="J10" s="3">
        <f t="shared" si="12"/>
        <v>1</v>
      </c>
      <c r="K10" s="3">
        <f t="shared" si="13"/>
        <v>0</v>
      </c>
      <c r="L10" s="3" t="str">
        <f t="shared" si="3"/>
        <v> </v>
      </c>
      <c r="M10" s="3">
        <f t="shared" si="14"/>
        <v>0</v>
      </c>
      <c r="N10" s="2">
        <v>15589</v>
      </c>
      <c r="O10" s="2">
        <v>17576</v>
      </c>
      <c r="P10" s="15">
        <f t="shared" si="4"/>
        <v>1.2404545133742677</v>
      </c>
      <c r="Q10" s="2" t="str">
        <f t="shared" si="5"/>
        <v> </v>
      </c>
      <c r="R10">
        <f t="shared" si="6"/>
        <v>0</v>
      </c>
      <c r="T10" s="12">
        <f t="shared" si="15"/>
        <v>0.5180621572212065</v>
      </c>
      <c r="U10" s="3">
        <f t="shared" si="16"/>
        <v>1</v>
      </c>
      <c r="V10" s="3">
        <f t="shared" si="17"/>
        <v>0</v>
      </c>
      <c r="W10" s="12">
        <f t="shared" si="7"/>
        <v>0.5274593361742993</v>
      </c>
      <c r="X10" s="3">
        <f t="shared" si="18"/>
        <v>0</v>
      </c>
      <c r="Y10" s="3">
        <f t="shared" si="19"/>
        <v>0</v>
      </c>
      <c r="Z10" s="12">
        <f t="shared" si="8"/>
        <v>0.46782906188103957</v>
      </c>
      <c r="AA10">
        <v>33322</v>
      </c>
      <c r="AB10" s="3">
        <f t="shared" si="20"/>
        <v>0</v>
      </c>
      <c r="AC10" s="3">
        <f t="shared" si="21"/>
        <v>0</v>
      </c>
    </row>
    <row r="11" spans="1:29" ht="12.75">
      <c r="A11" s="4" t="s">
        <v>7</v>
      </c>
      <c r="B11" s="5">
        <v>7498</v>
      </c>
      <c r="C11" s="5">
        <v>8562</v>
      </c>
      <c r="D11">
        <f t="shared" si="0"/>
        <v>1.4771081523008642</v>
      </c>
      <c r="E11">
        <f t="shared" si="9"/>
        <v>1</v>
      </c>
      <c r="F11" s="2">
        <f t="shared" si="1"/>
        <v>2263.6531534454134</v>
      </c>
      <c r="G11" s="3">
        <f t="shared" si="10"/>
        <v>0</v>
      </c>
      <c r="H11" s="2">
        <f t="shared" si="2"/>
        <v>2770.511072450463</v>
      </c>
      <c r="I11" s="12">
        <f t="shared" si="11"/>
        <v>0.5331257783312577</v>
      </c>
      <c r="J11" s="3">
        <f t="shared" si="12"/>
        <v>0</v>
      </c>
      <c r="K11" s="3">
        <f t="shared" si="13"/>
        <v>0</v>
      </c>
      <c r="L11" s="3" t="str">
        <f t="shared" si="3"/>
        <v>Brown</v>
      </c>
      <c r="M11" s="3">
        <f t="shared" si="14"/>
        <v>1</v>
      </c>
      <c r="N11" s="2">
        <v>12647</v>
      </c>
      <c r="O11" s="2">
        <v>7140</v>
      </c>
      <c r="P11" s="15">
        <f t="shared" si="4"/>
        <v>0.952253934382502</v>
      </c>
      <c r="Q11" s="2">
        <f t="shared" si="5"/>
        <v>358</v>
      </c>
      <c r="R11">
        <f t="shared" si="6"/>
        <v>1</v>
      </c>
      <c r="T11" s="12">
        <f t="shared" si="15"/>
        <v>0.46687422166874226</v>
      </c>
      <c r="U11" s="3">
        <f t="shared" si="16"/>
        <v>0</v>
      </c>
      <c r="V11" s="3">
        <f t="shared" si="17"/>
        <v>0</v>
      </c>
      <c r="W11" s="12">
        <f t="shared" si="7"/>
        <v>0.35893826663985523</v>
      </c>
      <c r="X11" s="3">
        <f t="shared" si="18"/>
        <v>0</v>
      </c>
      <c r="Y11" s="3">
        <f t="shared" si="19"/>
        <v>0</v>
      </c>
      <c r="Z11" s="12">
        <f t="shared" si="8"/>
        <v>0.6357832294389705</v>
      </c>
      <c r="AA11">
        <v>19892</v>
      </c>
      <c r="AB11" s="3">
        <f t="shared" si="20"/>
        <v>0</v>
      </c>
      <c r="AC11" s="3">
        <f t="shared" si="21"/>
        <v>0</v>
      </c>
    </row>
    <row r="12" spans="1:29" ht="12.75">
      <c r="A12" s="4" t="s">
        <v>13</v>
      </c>
      <c r="B12" s="5">
        <v>61559</v>
      </c>
      <c r="C12" s="5">
        <v>68407</v>
      </c>
      <c r="D12">
        <f t="shared" si="0"/>
        <v>1.6061514172526203</v>
      </c>
      <c r="E12">
        <f t="shared" si="9"/>
        <v>1</v>
      </c>
      <c r="F12" s="2">
        <f t="shared" si="1"/>
        <v>26913.157704711557</v>
      </c>
      <c r="G12" s="3">
        <f t="shared" si="10"/>
        <v>0</v>
      </c>
      <c r="H12" s="2">
        <f t="shared" si="2"/>
        <v>25122.8510414748</v>
      </c>
      <c r="I12" s="12">
        <f t="shared" si="11"/>
        <v>0.526345351861256</v>
      </c>
      <c r="J12" s="3">
        <f t="shared" si="12"/>
        <v>1</v>
      </c>
      <c r="K12" s="3">
        <f t="shared" si="13"/>
        <v>1</v>
      </c>
      <c r="L12" s="3" t="str">
        <f t="shared" si="3"/>
        <v>Butler</v>
      </c>
      <c r="M12" s="3">
        <f t="shared" si="14"/>
        <v>1</v>
      </c>
      <c r="N12" s="2">
        <v>109872</v>
      </c>
      <c r="O12" s="2">
        <v>56243</v>
      </c>
      <c r="P12" s="15">
        <f t="shared" si="4"/>
        <v>0.9136438213746162</v>
      </c>
      <c r="Q12" s="2">
        <f t="shared" si="5"/>
        <v>5316</v>
      </c>
      <c r="R12">
        <f t="shared" si="6"/>
        <v>1</v>
      </c>
      <c r="T12" s="12">
        <f t="shared" si="15"/>
        <v>0.473654648138744</v>
      </c>
      <c r="U12" s="3">
        <f t="shared" si="16"/>
        <v>1</v>
      </c>
      <c r="V12" s="3">
        <f t="shared" si="17"/>
        <v>1</v>
      </c>
      <c r="W12" s="12">
        <f t="shared" si="7"/>
        <v>0.3371498450416319</v>
      </c>
      <c r="X12" s="3">
        <f t="shared" si="18"/>
        <v>1</v>
      </c>
      <c r="Y12" s="3">
        <f t="shared" si="19"/>
        <v>1</v>
      </c>
      <c r="Z12" s="12">
        <f t="shared" si="8"/>
        <v>0.6586300121688776</v>
      </c>
      <c r="AA12">
        <v>166819</v>
      </c>
      <c r="AB12" s="3">
        <f t="shared" si="20"/>
        <v>1</v>
      </c>
      <c r="AC12" s="3">
        <f t="shared" si="21"/>
        <v>1</v>
      </c>
    </row>
    <row r="13" spans="1:29" ht="12.75">
      <c r="A13" s="4" t="s">
        <v>22</v>
      </c>
      <c r="B13" s="5">
        <v>4811</v>
      </c>
      <c r="C13" s="5">
        <v>7271</v>
      </c>
      <c r="D13">
        <f t="shared" si="0"/>
        <v>1.0583138495392657</v>
      </c>
      <c r="E13">
        <f t="shared" si="9"/>
        <v>0</v>
      </c>
      <c r="F13" s="2">
        <f t="shared" si="1"/>
        <v>0</v>
      </c>
      <c r="G13" s="3">
        <f t="shared" si="10"/>
        <v>0</v>
      </c>
      <c r="H13" s="2">
        <f t="shared" si="2"/>
        <v>0</v>
      </c>
      <c r="I13" s="12">
        <f t="shared" si="11"/>
        <v>0.601804337030293</v>
      </c>
      <c r="J13" s="3">
        <f t="shared" si="12"/>
        <v>0</v>
      </c>
      <c r="K13" s="3">
        <f t="shared" si="13"/>
        <v>0</v>
      </c>
      <c r="L13" s="3" t="str">
        <f t="shared" si="3"/>
        <v> </v>
      </c>
      <c r="M13" s="3">
        <f t="shared" si="14"/>
        <v>0</v>
      </c>
      <c r="N13" s="2">
        <v>7695</v>
      </c>
      <c r="O13" s="2">
        <v>6300</v>
      </c>
      <c r="P13" s="15">
        <f t="shared" si="4"/>
        <v>1.3094990646435252</v>
      </c>
      <c r="Q13" s="2" t="str">
        <f t="shared" si="5"/>
        <v> </v>
      </c>
      <c r="R13">
        <f t="shared" si="6"/>
        <v>0</v>
      </c>
      <c r="T13" s="12">
        <f t="shared" si="15"/>
        <v>0.398195662969707</v>
      </c>
      <c r="U13" s="3">
        <f t="shared" si="16"/>
        <v>0</v>
      </c>
      <c r="V13" s="3">
        <f t="shared" si="17"/>
        <v>0</v>
      </c>
      <c r="W13" s="12">
        <f t="shared" si="7"/>
        <v>0.44642857142857145</v>
      </c>
      <c r="X13" s="3">
        <f t="shared" si="18"/>
        <v>0</v>
      </c>
      <c r="Y13" s="3">
        <f t="shared" si="19"/>
        <v>0</v>
      </c>
      <c r="Z13" s="12">
        <f t="shared" si="8"/>
        <v>0.545280612244898</v>
      </c>
      <c r="AA13">
        <v>14112</v>
      </c>
      <c r="AB13" s="3">
        <f t="shared" si="20"/>
        <v>0</v>
      </c>
      <c r="AC13" s="3">
        <f t="shared" si="21"/>
        <v>0</v>
      </c>
    </row>
    <row r="14" spans="1:29" ht="12.75">
      <c r="A14" s="4" t="s">
        <v>23</v>
      </c>
      <c r="B14" s="5">
        <v>6221</v>
      </c>
      <c r="C14" s="5">
        <v>8641</v>
      </c>
      <c r="D14">
        <f t="shared" si="0"/>
        <v>1.356093044786483</v>
      </c>
      <c r="E14">
        <f t="shared" si="9"/>
        <v>0</v>
      </c>
      <c r="F14" s="2">
        <f t="shared" si="1"/>
        <v>0</v>
      </c>
      <c r="G14" s="3">
        <f t="shared" si="10"/>
        <v>0</v>
      </c>
      <c r="H14" s="2">
        <f t="shared" si="2"/>
        <v>0</v>
      </c>
      <c r="I14" s="12">
        <f t="shared" si="11"/>
        <v>0.5814156910240883</v>
      </c>
      <c r="J14" s="3">
        <f t="shared" si="12"/>
        <v>0</v>
      </c>
      <c r="K14" s="3">
        <f t="shared" si="13"/>
        <v>0</v>
      </c>
      <c r="L14" s="3" t="str">
        <f t="shared" si="3"/>
        <v> </v>
      </c>
      <c r="M14" s="3">
        <f t="shared" si="14"/>
        <v>0</v>
      </c>
      <c r="N14" s="2">
        <v>11718</v>
      </c>
      <c r="O14" s="2">
        <v>6968</v>
      </c>
      <c r="P14" s="15">
        <f t="shared" si="4"/>
        <v>1.1200771580131812</v>
      </c>
      <c r="Q14" s="2" t="str">
        <f t="shared" si="5"/>
        <v> </v>
      </c>
      <c r="R14">
        <f t="shared" si="6"/>
        <v>0</v>
      </c>
      <c r="T14" s="12">
        <f t="shared" si="15"/>
        <v>0.4185843089759117</v>
      </c>
      <c r="U14" s="3">
        <f t="shared" si="16"/>
        <v>0</v>
      </c>
      <c r="V14" s="3">
        <f t="shared" si="17"/>
        <v>0</v>
      </c>
      <c r="W14" s="12">
        <f t="shared" si="7"/>
        <v>0.37111205794631447</v>
      </c>
      <c r="X14" s="3">
        <f t="shared" si="18"/>
        <v>0</v>
      </c>
      <c r="Y14" s="3">
        <f t="shared" si="19"/>
        <v>0</v>
      </c>
      <c r="Z14" s="12">
        <f t="shared" si="8"/>
        <v>0.6240945888368129</v>
      </c>
      <c r="AA14">
        <v>18776</v>
      </c>
      <c r="AB14" s="3">
        <f t="shared" si="20"/>
        <v>0</v>
      </c>
      <c r="AC14" s="3">
        <f t="shared" si="21"/>
        <v>0</v>
      </c>
    </row>
    <row r="15" spans="1:29" ht="12.75">
      <c r="A15" s="4" t="s">
        <v>24</v>
      </c>
      <c r="B15" s="5">
        <v>25760</v>
      </c>
      <c r="C15" s="5">
        <v>29152</v>
      </c>
      <c r="D15">
        <f t="shared" si="0"/>
        <v>1.1985798572996706</v>
      </c>
      <c r="E15">
        <f t="shared" si="9"/>
        <v>0</v>
      </c>
      <c r="F15" s="2">
        <f t="shared" si="1"/>
        <v>0</v>
      </c>
      <c r="G15" s="3">
        <f t="shared" si="10"/>
        <v>0</v>
      </c>
      <c r="H15" s="2">
        <f t="shared" si="2"/>
        <v>0</v>
      </c>
      <c r="I15" s="12">
        <f t="shared" si="11"/>
        <v>0.5308857808857809</v>
      </c>
      <c r="J15" s="3">
        <f t="shared" si="12"/>
        <v>1</v>
      </c>
      <c r="K15" s="3">
        <f t="shared" si="13"/>
        <v>0</v>
      </c>
      <c r="L15" s="3" t="str">
        <f t="shared" si="3"/>
        <v> </v>
      </c>
      <c r="M15" s="3">
        <f t="shared" si="14"/>
        <v>0</v>
      </c>
      <c r="N15" s="2">
        <v>34941</v>
      </c>
      <c r="O15" s="2">
        <v>33535</v>
      </c>
      <c r="P15" s="15">
        <f t="shared" si="4"/>
        <v>1.3018245341614907</v>
      </c>
      <c r="Q15" s="2" t="str">
        <f t="shared" si="5"/>
        <v> </v>
      </c>
      <c r="R15">
        <f t="shared" si="6"/>
        <v>0</v>
      </c>
      <c r="T15" s="12">
        <f t="shared" si="15"/>
        <v>0.46911421911421913</v>
      </c>
      <c r="U15" s="3">
        <f t="shared" si="16"/>
        <v>1</v>
      </c>
      <c r="V15" s="3">
        <f t="shared" si="17"/>
        <v>0</v>
      </c>
      <c r="W15" s="12">
        <f t="shared" si="7"/>
        <v>0.4873777377301728</v>
      </c>
      <c r="X15" s="3">
        <f t="shared" si="18"/>
        <v>0</v>
      </c>
      <c r="Y15" s="3">
        <f t="shared" si="19"/>
        <v>0</v>
      </c>
      <c r="Z15" s="12">
        <f t="shared" si="8"/>
        <v>0.5078117052044123</v>
      </c>
      <c r="AA15">
        <v>68807</v>
      </c>
      <c r="AB15" s="3">
        <f t="shared" si="20"/>
        <v>0</v>
      </c>
      <c r="AC15" s="3">
        <f t="shared" si="21"/>
        <v>0</v>
      </c>
    </row>
    <row r="16" spans="1:29" ht="12.75">
      <c r="A16" s="4" t="s">
        <v>25</v>
      </c>
      <c r="B16" s="5">
        <v>30068</v>
      </c>
      <c r="C16" s="5">
        <v>43598</v>
      </c>
      <c r="D16">
        <f t="shared" si="0"/>
        <v>1.4438506353502454</v>
      </c>
      <c r="E16">
        <f t="shared" si="9"/>
        <v>1</v>
      </c>
      <c r="F16" s="2">
        <f t="shared" si="1"/>
        <v>10076.638890903188</v>
      </c>
      <c r="G16" s="3">
        <f t="shared" si="10"/>
        <v>0</v>
      </c>
      <c r="H16" s="2">
        <f t="shared" si="2"/>
        <v>13855.497589549283</v>
      </c>
      <c r="I16" s="12">
        <f t="shared" si="11"/>
        <v>0.5918334102571065</v>
      </c>
      <c r="J16" s="3">
        <f t="shared" si="12"/>
        <v>0</v>
      </c>
      <c r="K16" s="3">
        <f t="shared" si="13"/>
        <v>0</v>
      </c>
      <c r="L16" s="3" t="str">
        <f t="shared" si="3"/>
        <v>Clermont</v>
      </c>
      <c r="M16" s="3">
        <f t="shared" si="14"/>
        <v>1</v>
      </c>
      <c r="N16" s="2">
        <v>62949</v>
      </c>
      <c r="O16" s="2">
        <v>25887</v>
      </c>
      <c r="P16" s="15">
        <f t="shared" si="4"/>
        <v>0.8609485166954902</v>
      </c>
      <c r="Q16" s="2">
        <f t="shared" si="5"/>
        <v>4181</v>
      </c>
      <c r="R16">
        <f t="shared" si="6"/>
        <v>1</v>
      </c>
      <c r="T16" s="12">
        <f t="shared" si="15"/>
        <v>0.40816658974289355</v>
      </c>
      <c r="U16" s="3">
        <f t="shared" si="16"/>
        <v>0</v>
      </c>
      <c r="V16" s="3">
        <f t="shared" si="17"/>
        <v>0</v>
      </c>
      <c r="W16" s="12">
        <f t="shared" si="7"/>
        <v>0.2906072138214394</v>
      </c>
      <c r="X16" s="3">
        <f t="shared" si="18"/>
        <v>1</v>
      </c>
      <c r="Y16" s="3">
        <f t="shared" si="19"/>
        <v>1</v>
      </c>
      <c r="Z16" s="12">
        <f t="shared" si="8"/>
        <v>0.7066648705082006</v>
      </c>
      <c r="AA16">
        <v>89079</v>
      </c>
      <c r="AB16" s="3">
        <f t="shared" si="20"/>
        <v>1</v>
      </c>
      <c r="AC16" s="3">
        <f t="shared" si="21"/>
        <v>1</v>
      </c>
    </row>
    <row r="17" spans="1:29" ht="12.75">
      <c r="A17" s="4" t="s">
        <v>26</v>
      </c>
      <c r="B17" s="5">
        <v>5309</v>
      </c>
      <c r="C17" s="5">
        <v>9317</v>
      </c>
      <c r="D17">
        <f t="shared" si="0"/>
        <v>1.3886444134378018</v>
      </c>
      <c r="E17">
        <f t="shared" si="9"/>
        <v>0</v>
      </c>
      <c r="F17" s="2">
        <f t="shared" si="1"/>
        <v>0</v>
      </c>
      <c r="G17" s="3">
        <f t="shared" si="10"/>
        <v>0</v>
      </c>
      <c r="H17" s="2">
        <f t="shared" si="2"/>
        <v>0</v>
      </c>
      <c r="I17" s="12">
        <f t="shared" si="11"/>
        <v>0.6370162723916314</v>
      </c>
      <c r="J17" s="3">
        <f t="shared" si="12"/>
        <v>0</v>
      </c>
      <c r="K17" s="3">
        <f t="shared" si="13"/>
        <v>0</v>
      </c>
      <c r="L17" s="3" t="str">
        <f t="shared" si="3"/>
        <v> </v>
      </c>
      <c r="M17" s="3">
        <f t="shared" si="14"/>
        <v>0</v>
      </c>
      <c r="N17" s="2">
        <v>12938</v>
      </c>
      <c r="O17" s="2">
        <v>5417</v>
      </c>
      <c r="P17" s="15">
        <f t="shared" si="4"/>
        <v>1.0203428140892823</v>
      </c>
      <c r="Q17" s="2" t="str">
        <f t="shared" si="5"/>
        <v> </v>
      </c>
      <c r="R17">
        <f t="shared" si="6"/>
        <v>0</v>
      </c>
      <c r="T17" s="12">
        <f t="shared" si="15"/>
        <v>0.3629837276083686</v>
      </c>
      <c r="U17" s="3">
        <f t="shared" si="16"/>
        <v>0</v>
      </c>
      <c r="V17" s="3">
        <f t="shared" si="17"/>
        <v>0</v>
      </c>
      <c r="W17" s="12">
        <f t="shared" si="7"/>
        <v>0.29417834256543934</v>
      </c>
      <c r="X17" s="3">
        <f t="shared" si="18"/>
        <v>1</v>
      </c>
      <c r="Y17" s="3">
        <f t="shared" si="19"/>
        <v>0</v>
      </c>
      <c r="Z17" s="12">
        <f t="shared" si="8"/>
        <v>0.7026175735853155</v>
      </c>
      <c r="AA17">
        <v>18414</v>
      </c>
      <c r="AB17" s="3">
        <f t="shared" si="20"/>
        <v>1</v>
      </c>
      <c r="AC17" s="3">
        <f t="shared" si="21"/>
        <v>0</v>
      </c>
    </row>
    <row r="18" spans="1:29" ht="12.75" customHeight="1">
      <c r="A18" s="4" t="s">
        <v>27</v>
      </c>
      <c r="B18" s="5">
        <v>19747</v>
      </c>
      <c r="C18" s="5">
        <v>21788</v>
      </c>
      <c r="D18">
        <f t="shared" si="0"/>
        <v>1.181980906921241</v>
      </c>
      <c r="E18">
        <f t="shared" si="9"/>
        <v>0</v>
      </c>
      <c r="F18" s="2">
        <f t="shared" si="1"/>
        <v>0</v>
      </c>
      <c r="G18" s="3">
        <f t="shared" si="10"/>
        <v>0</v>
      </c>
      <c r="H18" s="2">
        <f t="shared" si="2"/>
        <v>0</v>
      </c>
      <c r="I18" s="12">
        <f t="shared" si="11"/>
        <v>0.5245696400625978</v>
      </c>
      <c r="J18" s="3">
        <f t="shared" si="12"/>
        <v>1</v>
      </c>
      <c r="K18" s="3">
        <f t="shared" si="13"/>
        <v>0</v>
      </c>
      <c r="L18" s="3" t="str">
        <f t="shared" si="3"/>
        <v> </v>
      </c>
      <c r="M18" s="3">
        <f t="shared" si="14"/>
        <v>0</v>
      </c>
      <c r="N18" s="2">
        <v>25753</v>
      </c>
      <c r="O18" s="2">
        <v>23429</v>
      </c>
      <c r="P18" s="15">
        <f t="shared" si="4"/>
        <v>1.186458702587735</v>
      </c>
      <c r="Q18" s="2" t="str">
        <f t="shared" si="5"/>
        <v> </v>
      </c>
      <c r="R18">
        <f t="shared" si="6"/>
        <v>0</v>
      </c>
      <c r="T18" s="12">
        <f t="shared" si="15"/>
        <v>0.47543035993740224</v>
      </c>
      <c r="U18" s="3">
        <f t="shared" si="16"/>
        <v>1</v>
      </c>
      <c r="V18" s="3">
        <f t="shared" si="17"/>
        <v>0</v>
      </c>
      <c r="W18" s="12">
        <f t="shared" si="7"/>
        <v>0.4736480339634085</v>
      </c>
      <c r="X18" s="3">
        <f t="shared" si="18"/>
        <v>0</v>
      </c>
      <c r="Y18" s="3">
        <f t="shared" si="19"/>
        <v>0</v>
      </c>
      <c r="Z18" s="12">
        <f t="shared" si="8"/>
        <v>0.5206307490144547</v>
      </c>
      <c r="AA18">
        <v>49465</v>
      </c>
      <c r="AB18" s="3">
        <f t="shared" si="20"/>
        <v>0</v>
      </c>
      <c r="AC18" s="3">
        <f t="shared" si="21"/>
        <v>0</v>
      </c>
    </row>
    <row r="19" spans="1:29" ht="12.75">
      <c r="A19" s="4" t="s">
        <v>28</v>
      </c>
      <c r="B19" s="5">
        <v>5614</v>
      </c>
      <c r="C19" s="5">
        <v>8518</v>
      </c>
      <c r="D19">
        <f t="shared" si="0"/>
        <v>1.1550833528997417</v>
      </c>
      <c r="E19">
        <f t="shared" si="9"/>
        <v>0</v>
      </c>
      <c r="F19" s="2">
        <f t="shared" si="1"/>
        <v>0</v>
      </c>
      <c r="G19" s="3">
        <f t="shared" si="10"/>
        <v>0</v>
      </c>
      <c r="H19" s="2">
        <f t="shared" si="2"/>
        <v>0</v>
      </c>
      <c r="I19" s="12">
        <f t="shared" si="11"/>
        <v>0.6027455420322672</v>
      </c>
      <c r="J19" s="3">
        <f t="shared" si="12"/>
        <v>0</v>
      </c>
      <c r="K19" s="3">
        <f t="shared" si="13"/>
        <v>0</v>
      </c>
      <c r="L19" s="3" t="str">
        <f t="shared" si="3"/>
        <v> </v>
      </c>
      <c r="M19" s="3">
        <f t="shared" si="14"/>
        <v>0</v>
      </c>
      <c r="N19" s="2">
        <v>9839</v>
      </c>
      <c r="O19" s="2">
        <v>7378</v>
      </c>
      <c r="P19" s="15">
        <f t="shared" si="4"/>
        <v>1.314214463840399</v>
      </c>
      <c r="Q19" s="2" t="str">
        <f t="shared" si="5"/>
        <v> </v>
      </c>
      <c r="R19">
        <f t="shared" si="6"/>
        <v>0</v>
      </c>
      <c r="T19" s="12">
        <f t="shared" si="15"/>
        <v>0.39725445796773284</v>
      </c>
      <c r="U19" s="3">
        <f t="shared" si="16"/>
        <v>0</v>
      </c>
      <c r="V19" s="3">
        <f t="shared" si="17"/>
        <v>0</v>
      </c>
      <c r="W19" s="12">
        <f t="shared" si="7"/>
        <v>0.42640004623475697</v>
      </c>
      <c r="X19" s="3">
        <f t="shared" si="18"/>
        <v>0</v>
      </c>
      <c r="Y19" s="3">
        <f t="shared" si="19"/>
        <v>0</v>
      </c>
      <c r="Z19" s="12">
        <f t="shared" si="8"/>
        <v>0.568629717390048</v>
      </c>
      <c r="AA19">
        <v>17303</v>
      </c>
      <c r="AB19" s="3">
        <f t="shared" si="20"/>
        <v>0</v>
      </c>
      <c r="AC19" s="3">
        <f t="shared" si="21"/>
        <v>0</v>
      </c>
    </row>
    <row r="20" spans="1:29" ht="12.75">
      <c r="A20" s="4" t="s">
        <v>29</v>
      </c>
      <c r="B20" s="5">
        <v>7557</v>
      </c>
      <c r="C20" s="5">
        <v>10731</v>
      </c>
      <c r="D20">
        <f t="shared" si="0"/>
        <v>1.2939148262044544</v>
      </c>
      <c r="E20">
        <f t="shared" si="9"/>
        <v>0</v>
      </c>
      <c r="F20" s="2">
        <f t="shared" si="1"/>
        <v>0</v>
      </c>
      <c r="G20" s="3">
        <f t="shared" si="10"/>
        <v>0</v>
      </c>
      <c r="H20" s="2">
        <f t="shared" si="2"/>
        <v>0</v>
      </c>
      <c r="I20" s="12">
        <f t="shared" si="11"/>
        <v>0.5867782152230971</v>
      </c>
      <c r="J20" s="3">
        <f t="shared" si="12"/>
        <v>0</v>
      </c>
      <c r="K20" s="3">
        <f t="shared" si="13"/>
        <v>0</v>
      </c>
      <c r="L20" s="3" t="str">
        <f t="shared" si="3"/>
        <v> </v>
      </c>
      <c r="M20" s="3">
        <f t="shared" si="14"/>
        <v>0</v>
      </c>
      <c r="N20" s="2">
        <v>13885</v>
      </c>
      <c r="O20" s="2">
        <v>7773</v>
      </c>
      <c r="P20" s="15">
        <f t="shared" si="4"/>
        <v>1.0285827709408495</v>
      </c>
      <c r="Q20" s="2" t="str">
        <f t="shared" si="5"/>
        <v> </v>
      </c>
      <c r="R20">
        <f t="shared" si="6"/>
        <v>0</v>
      </c>
      <c r="T20" s="12">
        <f t="shared" si="15"/>
        <v>0.41322178477690286</v>
      </c>
      <c r="U20" s="3">
        <f t="shared" si="16"/>
        <v>0</v>
      </c>
      <c r="V20" s="3">
        <f t="shared" si="17"/>
        <v>0</v>
      </c>
      <c r="W20" s="12">
        <f t="shared" si="7"/>
        <v>0.35654327783129214</v>
      </c>
      <c r="X20" s="3">
        <f t="shared" si="18"/>
        <v>0</v>
      </c>
      <c r="Y20" s="3">
        <f t="shared" si="19"/>
        <v>0</v>
      </c>
      <c r="Z20" s="12">
        <f t="shared" si="8"/>
        <v>0.6368973900279804</v>
      </c>
      <c r="AA20">
        <v>21801</v>
      </c>
      <c r="AB20" s="3">
        <f t="shared" si="20"/>
        <v>0</v>
      </c>
      <c r="AC20" s="3">
        <f t="shared" si="21"/>
        <v>0</v>
      </c>
    </row>
    <row r="21" spans="1:29" ht="12.75">
      <c r="A21" s="4" t="s">
        <v>30</v>
      </c>
      <c r="B21" s="5">
        <v>303995</v>
      </c>
      <c r="C21" s="5">
        <v>205075</v>
      </c>
      <c r="D21">
        <f t="shared" si="0"/>
        <v>1.0805802755089602</v>
      </c>
      <c r="E21">
        <f t="shared" si="9"/>
        <v>0</v>
      </c>
      <c r="F21" s="2">
        <f t="shared" si="1"/>
        <v>0</v>
      </c>
      <c r="G21" s="3">
        <f t="shared" si="10"/>
        <v>0</v>
      </c>
      <c r="H21" s="2">
        <f t="shared" si="2"/>
        <v>0</v>
      </c>
      <c r="I21" s="12">
        <f t="shared" si="11"/>
        <v>0.4028424381715678</v>
      </c>
      <c r="J21" s="3">
        <f t="shared" si="12"/>
        <v>1</v>
      </c>
      <c r="K21" s="3">
        <f t="shared" si="13"/>
        <v>0</v>
      </c>
      <c r="L21" s="3" t="str">
        <f t="shared" si="3"/>
        <v> </v>
      </c>
      <c r="M21" s="3">
        <f t="shared" si="14"/>
        <v>0</v>
      </c>
      <c r="N21" s="2">
        <v>221600</v>
      </c>
      <c r="O21" s="2">
        <v>448503</v>
      </c>
      <c r="P21" s="15">
        <f t="shared" si="4"/>
        <v>1.4753630816296321</v>
      </c>
      <c r="Q21" s="2" t="str">
        <f t="shared" si="5"/>
        <v> </v>
      </c>
      <c r="R21">
        <f t="shared" si="6"/>
        <v>0</v>
      </c>
      <c r="T21" s="12">
        <f t="shared" si="15"/>
        <v>0.5971575618284322</v>
      </c>
      <c r="U21" s="3">
        <f t="shared" si="16"/>
        <v>1</v>
      </c>
      <c r="V21" s="3">
        <f t="shared" si="17"/>
        <v>0</v>
      </c>
      <c r="W21" s="12">
        <f t="shared" si="7"/>
        <v>0.6656549570555244</v>
      </c>
      <c r="X21" s="3">
        <f t="shared" si="18"/>
        <v>0</v>
      </c>
      <c r="Y21" s="3">
        <f t="shared" si="19"/>
        <v>0</v>
      </c>
      <c r="Z21" s="12">
        <f t="shared" si="8"/>
        <v>0.3288922002383578</v>
      </c>
      <c r="AA21">
        <v>673777</v>
      </c>
      <c r="AB21" s="3">
        <f t="shared" si="20"/>
        <v>0</v>
      </c>
      <c r="AC21" s="3">
        <f t="shared" si="21"/>
        <v>0</v>
      </c>
    </row>
    <row r="22" spans="1:29" ht="12.75">
      <c r="A22" s="4" t="s">
        <v>8</v>
      </c>
      <c r="B22" s="5">
        <v>9021</v>
      </c>
      <c r="C22" s="5">
        <v>12762</v>
      </c>
      <c r="D22">
        <f t="shared" si="0"/>
        <v>1.4344146685472496</v>
      </c>
      <c r="E22">
        <f t="shared" si="9"/>
        <v>1</v>
      </c>
      <c r="F22" s="2">
        <f t="shared" si="1"/>
        <v>2829.2104116176542</v>
      </c>
      <c r="G22" s="3">
        <f t="shared" si="10"/>
        <v>0</v>
      </c>
      <c r="H22" s="2">
        <f t="shared" si="2"/>
        <v>4077.5423292312116</v>
      </c>
      <c r="I22" s="12">
        <f t="shared" si="11"/>
        <v>0.5858697149153009</v>
      </c>
      <c r="J22" s="3">
        <f t="shared" si="12"/>
        <v>0</v>
      </c>
      <c r="K22" s="3">
        <f t="shared" si="13"/>
        <v>0</v>
      </c>
      <c r="L22" s="3" t="str">
        <f t="shared" si="3"/>
        <v>Darke</v>
      </c>
      <c r="M22" s="3">
        <f t="shared" si="14"/>
        <v>1</v>
      </c>
      <c r="N22" s="2">
        <v>18306</v>
      </c>
      <c r="O22" s="2">
        <v>7846</v>
      </c>
      <c r="P22" s="15">
        <f t="shared" si="4"/>
        <v>0.8697483649262832</v>
      </c>
      <c r="Q22" s="2">
        <f t="shared" si="5"/>
        <v>1175</v>
      </c>
      <c r="R22">
        <f t="shared" si="6"/>
        <v>1</v>
      </c>
      <c r="T22" s="12">
        <f t="shared" si="15"/>
        <v>0.41413028508469907</v>
      </c>
      <c r="U22" s="3">
        <f t="shared" si="16"/>
        <v>0</v>
      </c>
      <c r="V22" s="3">
        <f t="shared" si="17"/>
        <v>0</v>
      </c>
      <c r="W22" s="12">
        <f t="shared" si="7"/>
        <v>0.29817960703834606</v>
      </c>
      <c r="X22" s="3">
        <f t="shared" si="18"/>
        <v>1</v>
      </c>
      <c r="Y22" s="3">
        <f t="shared" si="19"/>
        <v>1</v>
      </c>
      <c r="Z22" s="12">
        <f t="shared" si="8"/>
        <v>0.6957017443849048</v>
      </c>
      <c r="AA22">
        <v>26313</v>
      </c>
      <c r="AB22" s="3">
        <f t="shared" si="20"/>
        <v>1</v>
      </c>
      <c r="AC22" s="3">
        <f t="shared" si="21"/>
        <v>1</v>
      </c>
    </row>
    <row r="23" spans="1:29" ht="12.75">
      <c r="A23" s="4" t="s">
        <v>31</v>
      </c>
      <c r="B23" s="5">
        <v>6501</v>
      </c>
      <c r="C23" s="5">
        <v>8778</v>
      </c>
      <c r="D23">
        <f t="shared" si="0"/>
        <v>1.2983595352016404</v>
      </c>
      <c r="E23">
        <f t="shared" si="9"/>
        <v>0</v>
      </c>
      <c r="F23" s="2">
        <f t="shared" si="1"/>
        <v>0</v>
      </c>
      <c r="G23" s="3">
        <f t="shared" si="10"/>
        <v>0</v>
      </c>
      <c r="H23" s="2">
        <f t="shared" si="2"/>
        <v>0</v>
      </c>
      <c r="I23" s="12">
        <f t="shared" si="11"/>
        <v>0.5745140388768899</v>
      </c>
      <c r="J23" s="3">
        <f t="shared" si="12"/>
        <v>0</v>
      </c>
      <c r="K23" s="3">
        <f t="shared" si="13"/>
        <v>0</v>
      </c>
      <c r="L23" s="3" t="str">
        <f t="shared" si="3"/>
        <v> </v>
      </c>
      <c r="M23" s="3">
        <f t="shared" si="14"/>
        <v>0</v>
      </c>
      <c r="N23" s="2">
        <v>11397</v>
      </c>
      <c r="O23" s="2">
        <v>6975</v>
      </c>
      <c r="P23" s="15">
        <f t="shared" si="4"/>
        <v>1.0729118597138902</v>
      </c>
      <c r="Q23" s="2" t="str">
        <f t="shared" si="5"/>
        <v> </v>
      </c>
      <c r="R23">
        <f t="shared" si="6"/>
        <v>0</v>
      </c>
      <c r="T23" s="12">
        <f t="shared" si="15"/>
        <v>0.4254859611231101</v>
      </c>
      <c r="U23" s="3">
        <f t="shared" si="16"/>
        <v>0</v>
      </c>
      <c r="V23" s="3">
        <f t="shared" si="17"/>
        <v>0</v>
      </c>
      <c r="W23" s="12">
        <f t="shared" si="7"/>
        <v>0.37670123136746597</v>
      </c>
      <c r="X23" s="3">
        <f t="shared" si="18"/>
        <v>0</v>
      </c>
      <c r="Y23" s="3">
        <f t="shared" si="19"/>
        <v>0</v>
      </c>
      <c r="Z23" s="12">
        <f t="shared" si="8"/>
        <v>0.6155217109526896</v>
      </c>
      <c r="AA23">
        <v>18516</v>
      </c>
      <c r="AB23" s="3">
        <f t="shared" si="20"/>
        <v>0</v>
      </c>
      <c r="AC23" s="3">
        <f t="shared" si="21"/>
        <v>0</v>
      </c>
    </row>
    <row r="24" spans="1:29" ht="12.75">
      <c r="A24" s="4" t="s">
        <v>32</v>
      </c>
      <c r="B24" s="5">
        <v>22824</v>
      </c>
      <c r="C24" s="5">
        <v>38209</v>
      </c>
      <c r="D24">
        <f t="shared" si="0"/>
        <v>1.3908503232222775</v>
      </c>
      <c r="E24">
        <f t="shared" si="9"/>
        <v>0</v>
      </c>
      <c r="F24" s="2">
        <f t="shared" si="1"/>
        <v>0</v>
      </c>
      <c r="G24" s="3">
        <f t="shared" si="10"/>
        <v>0</v>
      </c>
      <c r="H24" s="2">
        <f t="shared" si="2"/>
        <v>0</v>
      </c>
      <c r="I24" s="12">
        <f t="shared" si="11"/>
        <v>0.6260383726836302</v>
      </c>
      <c r="J24" s="3">
        <f t="shared" si="12"/>
        <v>0</v>
      </c>
      <c r="K24" s="3">
        <f t="shared" si="13"/>
        <v>0</v>
      </c>
      <c r="L24" s="3" t="str">
        <f t="shared" si="3"/>
        <v> </v>
      </c>
      <c r="M24" s="3">
        <f t="shared" si="14"/>
        <v>0</v>
      </c>
      <c r="N24" s="2">
        <v>53143</v>
      </c>
      <c r="O24" s="2">
        <v>27048</v>
      </c>
      <c r="P24" s="15">
        <f t="shared" si="4"/>
        <v>1.185068349106204</v>
      </c>
      <c r="Q24" s="2" t="str">
        <f t="shared" si="5"/>
        <v> </v>
      </c>
      <c r="R24">
        <f t="shared" si="6"/>
        <v>0</v>
      </c>
      <c r="T24" s="12">
        <f t="shared" si="15"/>
        <v>0.37396162731636984</v>
      </c>
      <c r="U24" s="3">
        <f t="shared" si="16"/>
        <v>0</v>
      </c>
      <c r="V24" s="3">
        <f t="shared" si="17"/>
        <v>0</v>
      </c>
      <c r="W24" s="12">
        <f t="shared" si="7"/>
        <v>0.3361837526101223</v>
      </c>
      <c r="X24" s="3">
        <f t="shared" si="18"/>
        <v>1</v>
      </c>
      <c r="Y24" s="3">
        <f t="shared" si="19"/>
        <v>0</v>
      </c>
      <c r="Z24" s="12">
        <f t="shared" si="8"/>
        <v>0.6605225216267276</v>
      </c>
      <c r="AA24">
        <v>80456</v>
      </c>
      <c r="AB24" s="3">
        <f t="shared" si="20"/>
        <v>1</v>
      </c>
      <c r="AC24" s="3">
        <f t="shared" si="21"/>
        <v>0</v>
      </c>
    </row>
    <row r="25" spans="1:29" ht="12.75">
      <c r="A25" s="4" t="s">
        <v>33</v>
      </c>
      <c r="B25" s="5">
        <v>11867</v>
      </c>
      <c r="C25" s="5">
        <v>22719</v>
      </c>
      <c r="D25">
        <f t="shared" si="0"/>
        <v>0.8185659580087151</v>
      </c>
      <c r="E25">
        <f t="shared" si="9"/>
        <v>0</v>
      </c>
      <c r="F25" s="2">
        <f t="shared" si="1"/>
        <v>0</v>
      </c>
      <c r="G25" s="3">
        <f t="shared" si="10"/>
        <v>0</v>
      </c>
      <c r="H25" s="2">
        <f t="shared" si="2"/>
        <v>0</v>
      </c>
      <c r="I25" s="12">
        <f t="shared" si="11"/>
        <v>0.6568842884404095</v>
      </c>
      <c r="J25" s="3">
        <f t="shared" si="12"/>
        <v>0</v>
      </c>
      <c r="K25" s="3">
        <f t="shared" si="13"/>
        <v>0</v>
      </c>
      <c r="L25" s="3" t="str">
        <f t="shared" si="3"/>
        <v> </v>
      </c>
      <c r="M25" s="3">
        <f t="shared" si="14"/>
        <v>0</v>
      </c>
      <c r="N25" s="2">
        <v>18597</v>
      </c>
      <c r="O25" s="2">
        <v>21421</v>
      </c>
      <c r="P25" s="15">
        <f t="shared" si="4"/>
        <v>1.8050897446700935</v>
      </c>
      <c r="Q25" s="2" t="str">
        <f t="shared" si="5"/>
        <v> </v>
      </c>
      <c r="R25">
        <f t="shared" si="6"/>
        <v>0</v>
      </c>
      <c r="T25" s="12">
        <f t="shared" si="15"/>
        <v>0.34311571155959053</v>
      </c>
      <c r="U25" s="3">
        <f t="shared" si="16"/>
        <v>0</v>
      </c>
      <c r="V25" s="3">
        <f t="shared" si="17"/>
        <v>0</v>
      </c>
      <c r="W25" s="12">
        <f t="shared" si="7"/>
        <v>0.5343894224772359</v>
      </c>
      <c r="X25" s="3">
        <f t="shared" si="18"/>
        <v>0</v>
      </c>
      <c r="Y25" s="3">
        <f t="shared" si="19"/>
        <v>0</v>
      </c>
      <c r="Z25" s="12">
        <f t="shared" si="8"/>
        <v>0.463939129350131</v>
      </c>
      <c r="AA25">
        <v>40085</v>
      </c>
      <c r="AB25" s="3">
        <f t="shared" si="20"/>
        <v>0</v>
      </c>
      <c r="AC25" s="3">
        <f t="shared" si="21"/>
        <v>0</v>
      </c>
    </row>
    <row r="26" spans="1:29" ht="12.75">
      <c r="A26" s="4" t="s">
        <v>34</v>
      </c>
      <c r="B26" s="5">
        <v>19769</v>
      </c>
      <c r="C26" s="5">
        <v>33472</v>
      </c>
      <c r="D26">
        <f t="shared" si="0"/>
        <v>1.2761412523900573</v>
      </c>
      <c r="E26">
        <f t="shared" si="9"/>
        <v>0</v>
      </c>
      <c r="F26" s="2">
        <f t="shared" si="1"/>
        <v>0</v>
      </c>
      <c r="G26" s="3">
        <f t="shared" si="10"/>
        <v>0</v>
      </c>
      <c r="H26" s="2">
        <f t="shared" si="2"/>
        <v>0</v>
      </c>
      <c r="I26" s="12">
        <f t="shared" si="11"/>
        <v>0.6286884168216225</v>
      </c>
      <c r="J26" s="3">
        <f t="shared" si="12"/>
        <v>0</v>
      </c>
      <c r="K26" s="3">
        <f t="shared" si="13"/>
        <v>0</v>
      </c>
      <c r="L26" s="3" t="str">
        <f t="shared" si="3"/>
        <v> </v>
      </c>
      <c r="M26" s="3">
        <f t="shared" si="14"/>
        <v>0</v>
      </c>
      <c r="N26" s="2">
        <v>42715</v>
      </c>
      <c r="O26" s="2">
        <v>24783</v>
      </c>
      <c r="P26" s="15">
        <f t="shared" si="4"/>
        <v>1.2536294197986746</v>
      </c>
      <c r="Q26" s="2" t="str">
        <f t="shared" si="5"/>
        <v> </v>
      </c>
      <c r="R26">
        <f t="shared" si="6"/>
        <v>0</v>
      </c>
      <c r="T26" s="12">
        <f t="shared" si="15"/>
        <v>0.37131158317837754</v>
      </c>
      <c r="U26" s="3">
        <f t="shared" si="16"/>
        <v>0</v>
      </c>
      <c r="V26" s="3">
        <f t="shared" si="17"/>
        <v>0</v>
      </c>
      <c r="W26" s="12">
        <f t="shared" si="7"/>
        <v>0.3650894198756666</v>
      </c>
      <c r="X26" s="3">
        <f t="shared" si="18"/>
        <v>0</v>
      </c>
      <c r="Y26" s="3">
        <f t="shared" si="19"/>
        <v>0</v>
      </c>
      <c r="Z26" s="12">
        <f t="shared" si="8"/>
        <v>0.6292537049586047</v>
      </c>
      <c r="AA26">
        <v>67882</v>
      </c>
      <c r="AB26" s="3">
        <f t="shared" si="20"/>
        <v>0</v>
      </c>
      <c r="AC26" s="3">
        <f t="shared" si="21"/>
        <v>0</v>
      </c>
    </row>
    <row r="27" spans="1:29" ht="12.75">
      <c r="A27" s="4" t="s">
        <v>35</v>
      </c>
      <c r="B27" s="5">
        <v>3658</v>
      </c>
      <c r="C27" s="5">
        <v>5784</v>
      </c>
      <c r="D27">
        <f t="shared" si="0"/>
        <v>1.2752420470262793</v>
      </c>
      <c r="E27">
        <f t="shared" si="9"/>
        <v>0</v>
      </c>
      <c r="F27" s="2">
        <f t="shared" si="1"/>
        <v>0</v>
      </c>
      <c r="G27" s="3">
        <f t="shared" si="10"/>
        <v>0</v>
      </c>
      <c r="H27" s="2">
        <f t="shared" si="2"/>
        <v>0</v>
      </c>
      <c r="I27" s="12">
        <f t="shared" si="11"/>
        <v>0.6125820800677823</v>
      </c>
      <c r="J27" s="3">
        <f t="shared" si="12"/>
        <v>0</v>
      </c>
      <c r="K27" s="3">
        <f t="shared" si="13"/>
        <v>0</v>
      </c>
      <c r="L27" s="3" t="str">
        <f t="shared" si="3"/>
        <v> </v>
      </c>
      <c r="M27" s="3">
        <f t="shared" si="14"/>
        <v>0</v>
      </c>
      <c r="N27" s="2">
        <v>7376</v>
      </c>
      <c r="O27" s="2">
        <v>4334</v>
      </c>
      <c r="P27" s="15">
        <f t="shared" si="4"/>
        <v>1.184800437397485</v>
      </c>
      <c r="Q27" s="2" t="str">
        <f t="shared" si="5"/>
        <v> </v>
      </c>
      <c r="R27">
        <f t="shared" si="6"/>
        <v>0</v>
      </c>
      <c r="T27" s="12">
        <f t="shared" si="15"/>
        <v>0.38741791993221775</v>
      </c>
      <c r="U27" s="3">
        <f t="shared" si="16"/>
        <v>0</v>
      </c>
      <c r="V27" s="3">
        <f t="shared" si="17"/>
        <v>0</v>
      </c>
      <c r="W27" s="12">
        <f t="shared" si="7"/>
        <v>0.36863145360210936</v>
      </c>
      <c r="X27" s="3">
        <f t="shared" si="18"/>
        <v>0</v>
      </c>
      <c r="Y27" s="3">
        <f t="shared" si="19"/>
        <v>0</v>
      </c>
      <c r="Z27" s="12">
        <f t="shared" si="8"/>
        <v>0.6273709279578124</v>
      </c>
      <c r="AA27">
        <v>11757</v>
      </c>
      <c r="AB27" s="3">
        <f t="shared" si="20"/>
        <v>0</v>
      </c>
      <c r="AC27" s="3">
        <f t="shared" si="21"/>
        <v>0</v>
      </c>
    </row>
    <row r="28" spans="1:29" ht="12.75">
      <c r="A28" s="4" t="s">
        <v>36</v>
      </c>
      <c r="B28" s="5">
        <v>179640</v>
      </c>
      <c r="C28" s="5">
        <v>206697</v>
      </c>
      <c r="D28">
        <f t="shared" si="0"/>
        <v>1.1478299152866274</v>
      </c>
      <c r="E28">
        <f t="shared" si="9"/>
        <v>0</v>
      </c>
      <c r="F28" s="2">
        <f t="shared" si="1"/>
        <v>0</v>
      </c>
      <c r="G28" s="3">
        <f t="shared" si="10"/>
        <v>0</v>
      </c>
      <c r="H28" s="2">
        <f t="shared" si="2"/>
        <v>0</v>
      </c>
      <c r="I28" s="12">
        <f t="shared" si="11"/>
        <v>0.5350173553141429</v>
      </c>
      <c r="J28" s="3">
        <f t="shared" si="12"/>
        <v>0</v>
      </c>
      <c r="K28" s="3">
        <f t="shared" si="13"/>
        <v>0</v>
      </c>
      <c r="L28" s="3" t="str">
        <f t="shared" si="3"/>
        <v> </v>
      </c>
      <c r="M28" s="3">
        <f t="shared" si="14"/>
        <v>0</v>
      </c>
      <c r="N28" s="2">
        <v>237253</v>
      </c>
      <c r="O28" s="2">
        <v>285801</v>
      </c>
      <c r="P28" s="15">
        <f t="shared" si="4"/>
        <v>1.5909652638610554</v>
      </c>
      <c r="Q28" s="2" t="str">
        <f t="shared" si="5"/>
        <v> </v>
      </c>
      <c r="R28">
        <f t="shared" si="6"/>
        <v>0</v>
      </c>
      <c r="T28" s="12">
        <f t="shared" si="15"/>
        <v>0.46498264468585715</v>
      </c>
      <c r="U28" s="3">
        <f t="shared" si="16"/>
        <v>0</v>
      </c>
      <c r="V28" s="3">
        <f t="shared" si="17"/>
        <v>0</v>
      </c>
      <c r="W28" s="12">
        <f t="shared" si="7"/>
        <v>0.5435266732214208</v>
      </c>
      <c r="X28" s="3">
        <f t="shared" si="18"/>
        <v>0</v>
      </c>
      <c r="Y28" s="3">
        <f t="shared" si="19"/>
        <v>0</v>
      </c>
      <c r="Z28" s="12">
        <f t="shared" si="8"/>
        <v>0.4511997291884974</v>
      </c>
      <c r="AA28">
        <v>525827</v>
      </c>
      <c r="AB28" s="3">
        <f t="shared" si="20"/>
        <v>0</v>
      </c>
      <c r="AC28" s="3">
        <f t="shared" si="21"/>
        <v>0</v>
      </c>
    </row>
    <row r="29" spans="1:29" ht="12.75">
      <c r="A29" s="4" t="s">
        <v>37</v>
      </c>
      <c r="B29" s="5">
        <v>6659</v>
      </c>
      <c r="C29" s="5">
        <v>10505</v>
      </c>
      <c r="D29">
        <f t="shared" si="0"/>
        <v>1.2984293193717278</v>
      </c>
      <c r="E29">
        <f t="shared" si="9"/>
        <v>0</v>
      </c>
      <c r="F29" s="2">
        <f t="shared" si="1"/>
        <v>0</v>
      </c>
      <c r="G29" s="3">
        <f t="shared" si="10"/>
        <v>0</v>
      </c>
      <c r="H29" s="2">
        <f t="shared" si="2"/>
        <v>0</v>
      </c>
      <c r="I29" s="12">
        <f t="shared" si="11"/>
        <v>0.612036821253787</v>
      </c>
      <c r="J29" s="3">
        <f t="shared" si="12"/>
        <v>0</v>
      </c>
      <c r="K29" s="3">
        <f t="shared" si="13"/>
        <v>0</v>
      </c>
      <c r="L29" s="3" t="str">
        <f t="shared" si="3"/>
        <v> </v>
      </c>
      <c r="M29" s="3">
        <f t="shared" si="14"/>
        <v>0</v>
      </c>
      <c r="N29" s="2">
        <v>13640</v>
      </c>
      <c r="O29" s="2">
        <v>8224</v>
      </c>
      <c r="P29" s="15">
        <f t="shared" si="4"/>
        <v>1.2350202733143114</v>
      </c>
      <c r="Q29" s="2" t="str">
        <f t="shared" si="5"/>
        <v> </v>
      </c>
      <c r="R29">
        <f t="shared" si="6"/>
        <v>0</v>
      </c>
      <c r="T29" s="12">
        <f t="shared" si="15"/>
        <v>0.387963178746213</v>
      </c>
      <c r="U29" s="3">
        <f t="shared" si="16"/>
        <v>0</v>
      </c>
      <c r="V29" s="3">
        <f t="shared" si="17"/>
        <v>0</v>
      </c>
      <c r="W29" s="12">
        <f t="shared" si="7"/>
        <v>0.3746014393732349</v>
      </c>
      <c r="X29" s="3">
        <f t="shared" si="18"/>
        <v>0</v>
      </c>
      <c r="Y29" s="3">
        <f t="shared" si="19"/>
        <v>0</v>
      </c>
      <c r="Z29" s="12">
        <f t="shared" si="8"/>
        <v>0.6212990798943245</v>
      </c>
      <c r="AA29">
        <v>21954</v>
      </c>
      <c r="AB29" s="3">
        <f t="shared" si="20"/>
        <v>0</v>
      </c>
      <c r="AC29" s="3">
        <f t="shared" si="21"/>
        <v>0</v>
      </c>
    </row>
    <row r="30" spans="1:29" ht="12.75">
      <c r="A30" s="4" t="s">
        <v>38</v>
      </c>
      <c r="B30" s="5">
        <v>4754</v>
      </c>
      <c r="C30" s="5">
        <v>6023</v>
      </c>
      <c r="D30">
        <f t="shared" si="0"/>
        <v>1.4238751452764402</v>
      </c>
      <c r="E30">
        <f t="shared" si="9"/>
        <v>0</v>
      </c>
      <c r="F30" s="2">
        <f t="shared" si="1"/>
        <v>0</v>
      </c>
      <c r="G30" s="3">
        <f t="shared" si="10"/>
        <v>0</v>
      </c>
      <c r="H30" s="2">
        <f t="shared" si="2"/>
        <v>0</v>
      </c>
      <c r="I30" s="12">
        <f t="shared" si="11"/>
        <v>0.5588753827595806</v>
      </c>
      <c r="J30" s="3">
        <f t="shared" si="12"/>
        <v>0</v>
      </c>
      <c r="K30" s="3">
        <f t="shared" si="13"/>
        <v>0</v>
      </c>
      <c r="L30" s="3" t="str">
        <f t="shared" si="3"/>
        <v> </v>
      </c>
      <c r="M30" s="3">
        <f t="shared" si="14"/>
        <v>0</v>
      </c>
      <c r="N30" s="2">
        <v>8576</v>
      </c>
      <c r="O30" s="2">
        <v>5366</v>
      </c>
      <c r="P30" s="15">
        <f t="shared" si="4"/>
        <v>1.128733697938578</v>
      </c>
      <c r="Q30" s="2" t="str">
        <f t="shared" si="5"/>
        <v> </v>
      </c>
      <c r="R30">
        <f t="shared" si="6"/>
        <v>0</v>
      </c>
      <c r="T30" s="12">
        <f t="shared" si="15"/>
        <v>0.4411246172404194</v>
      </c>
      <c r="U30" s="3">
        <f t="shared" si="16"/>
        <v>0</v>
      </c>
      <c r="V30" s="3">
        <f t="shared" si="17"/>
        <v>0</v>
      </c>
      <c r="W30" s="12">
        <f t="shared" si="7"/>
        <v>0.3834774530122204</v>
      </c>
      <c r="X30" s="3">
        <f t="shared" si="18"/>
        <v>0</v>
      </c>
      <c r="Y30" s="3">
        <f t="shared" si="19"/>
        <v>0</v>
      </c>
      <c r="Z30" s="12">
        <f t="shared" si="8"/>
        <v>0.6128778675051811</v>
      </c>
      <c r="AA30">
        <v>13993</v>
      </c>
      <c r="AB30" s="3">
        <f t="shared" si="20"/>
        <v>0</v>
      </c>
      <c r="AC30" s="3">
        <f t="shared" si="21"/>
        <v>0</v>
      </c>
    </row>
    <row r="31" spans="1:29" ht="12.75">
      <c r="A31" s="4" t="s">
        <v>39</v>
      </c>
      <c r="B31" s="5">
        <v>16334</v>
      </c>
      <c r="C31" s="5">
        <v>22314</v>
      </c>
      <c r="D31">
        <f t="shared" si="0"/>
        <v>1.3610289504347046</v>
      </c>
      <c r="E31">
        <f t="shared" si="9"/>
        <v>0</v>
      </c>
      <c r="F31" s="2">
        <f t="shared" si="1"/>
        <v>0</v>
      </c>
      <c r="G31" s="3">
        <f t="shared" si="10"/>
        <v>0</v>
      </c>
      <c r="H31" s="2">
        <f t="shared" si="2"/>
        <v>0</v>
      </c>
      <c r="I31" s="12">
        <f t="shared" si="11"/>
        <v>0.5773649347961085</v>
      </c>
      <c r="J31" s="3">
        <f t="shared" si="12"/>
        <v>0</v>
      </c>
      <c r="K31" s="3">
        <f t="shared" si="13"/>
        <v>0</v>
      </c>
      <c r="L31" s="3" t="str">
        <f t="shared" si="3"/>
        <v> </v>
      </c>
      <c r="M31" s="3">
        <f t="shared" si="14"/>
        <v>0</v>
      </c>
      <c r="N31" s="2">
        <v>30370</v>
      </c>
      <c r="O31" s="2">
        <v>19850</v>
      </c>
      <c r="P31" s="15">
        <f t="shared" si="4"/>
        <v>1.2152565201420351</v>
      </c>
      <c r="Q31" s="2" t="str">
        <f t="shared" si="5"/>
        <v> </v>
      </c>
      <c r="R31">
        <f t="shared" si="6"/>
        <v>0</v>
      </c>
      <c r="T31" s="12">
        <f t="shared" si="15"/>
        <v>0.4226350652038915</v>
      </c>
      <c r="U31" s="3">
        <f t="shared" si="16"/>
        <v>0</v>
      </c>
      <c r="V31" s="3">
        <f t="shared" si="17"/>
        <v>0</v>
      </c>
      <c r="W31" s="12">
        <f t="shared" si="7"/>
        <v>0.39352127195590975</v>
      </c>
      <c r="X31" s="3">
        <f t="shared" si="18"/>
        <v>0</v>
      </c>
      <c r="Y31" s="3">
        <f t="shared" si="19"/>
        <v>0</v>
      </c>
      <c r="Z31" s="12">
        <f t="shared" si="8"/>
        <v>0.6020776337179334</v>
      </c>
      <c r="AA31">
        <v>50442</v>
      </c>
      <c r="AB31" s="3">
        <f t="shared" si="20"/>
        <v>0</v>
      </c>
      <c r="AC31" s="3">
        <f t="shared" si="21"/>
        <v>0</v>
      </c>
    </row>
    <row r="32" spans="1:29" ht="12.75">
      <c r="A32" s="4" t="s">
        <v>40</v>
      </c>
      <c r="B32" s="5">
        <v>27152</v>
      </c>
      <c r="C32" s="5">
        <v>35289</v>
      </c>
      <c r="D32">
        <f t="shared" si="0"/>
        <v>1.3711921561959817</v>
      </c>
      <c r="E32">
        <f t="shared" si="9"/>
        <v>0</v>
      </c>
      <c r="F32" s="2">
        <f t="shared" si="1"/>
        <v>0</v>
      </c>
      <c r="G32" s="3">
        <f t="shared" si="10"/>
        <v>0</v>
      </c>
      <c r="H32" s="2">
        <f t="shared" si="2"/>
        <v>0</v>
      </c>
      <c r="I32" s="12">
        <f t="shared" si="11"/>
        <v>0.5651575086882017</v>
      </c>
      <c r="J32" s="3">
        <f t="shared" si="12"/>
        <v>0</v>
      </c>
      <c r="K32" s="3">
        <f t="shared" si="13"/>
        <v>0</v>
      </c>
      <c r="L32" s="3" t="str">
        <f t="shared" si="3"/>
        <v> </v>
      </c>
      <c r="M32" s="3">
        <f t="shared" si="14"/>
        <v>0</v>
      </c>
      <c r="N32" s="2">
        <v>48388</v>
      </c>
      <c r="O32" s="2">
        <v>30531</v>
      </c>
      <c r="P32" s="15">
        <f t="shared" si="4"/>
        <v>1.1244475545079553</v>
      </c>
      <c r="Q32" s="2" t="str">
        <f t="shared" si="5"/>
        <v> </v>
      </c>
      <c r="R32">
        <f t="shared" si="6"/>
        <v>0</v>
      </c>
      <c r="T32" s="12">
        <f t="shared" si="15"/>
        <v>0.4348424913117983</v>
      </c>
      <c r="U32" s="3">
        <f t="shared" si="16"/>
        <v>0</v>
      </c>
      <c r="V32" s="3">
        <f t="shared" si="17"/>
        <v>0</v>
      </c>
      <c r="W32" s="12">
        <f t="shared" si="7"/>
        <v>0.3850937161020156</v>
      </c>
      <c r="X32" s="3">
        <f t="shared" si="18"/>
        <v>0</v>
      </c>
      <c r="Y32" s="3">
        <f t="shared" si="19"/>
        <v>0</v>
      </c>
      <c r="Z32" s="12">
        <f t="shared" si="8"/>
        <v>0.610327691026967</v>
      </c>
      <c r="AA32">
        <v>79282</v>
      </c>
      <c r="AB32" s="3">
        <f t="shared" si="20"/>
        <v>0</v>
      </c>
      <c r="AC32" s="3">
        <f t="shared" si="21"/>
        <v>0</v>
      </c>
    </row>
    <row r="33" spans="1:29" ht="12.75">
      <c r="A33" s="4" t="s">
        <v>41</v>
      </c>
      <c r="B33" s="5">
        <v>5907</v>
      </c>
      <c r="C33" s="5">
        <v>8432</v>
      </c>
      <c r="D33">
        <f t="shared" si="0"/>
        <v>1.1814516129032258</v>
      </c>
      <c r="E33">
        <f t="shared" si="9"/>
        <v>0</v>
      </c>
      <c r="F33" s="2">
        <f t="shared" si="1"/>
        <v>0</v>
      </c>
      <c r="G33" s="3">
        <f t="shared" si="10"/>
        <v>0</v>
      </c>
      <c r="H33" s="2">
        <f t="shared" si="2"/>
        <v>0</v>
      </c>
      <c r="I33" s="12">
        <f t="shared" si="11"/>
        <v>0.5880465862333496</v>
      </c>
      <c r="J33" s="3">
        <f t="shared" si="12"/>
        <v>0</v>
      </c>
      <c r="K33" s="3">
        <f t="shared" si="13"/>
        <v>0</v>
      </c>
      <c r="L33" s="3" t="str">
        <f t="shared" si="3"/>
        <v> </v>
      </c>
      <c r="M33" s="3">
        <f t="shared" si="14"/>
        <v>0</v>
      </c>
      <c r="N33" s="2">
        <v>9962</v>
      </c>
      <c r="O33" s="2">
        <v>7768</v>
      </c>
      <c r="P33" s="15">
        <f t="shared" si="4"/>
        <v>1.3150499407482648</v>
      </c>
      <c r="Q33" s="2" t="str">
        <f t="shared" si="5"/>
        <v> </v>
      </c>
      <c r="R33">
        <f t="shared" si="6"/>
        <v>0</v>
      </c>
      <c r="T33" s="12">
        <f t="shared" si="15"/>
        <v>0.4119534137666504</v>
      </c>
      <c r="U33" s="3">
        <f t="shared" si="16"/>
        <v>0</v>
      </c>
      <c r="V33" s="3">
        <f t="shared" si="17"/>
        <v>0</v>
      </c>
      <c r="W33" s="12">
        <f t="shared" si="7"/>
        <v>0.4354260089686099</v>
      </c>
      <c r="X33" s="3">
        <f t="shared" si="18"/>
        <v>0</v>
      </c>
      <c r="Y33" s="3">
        <f t="shared" si="19"/>
        <v>0</v>
      </c>
      <c r="Z33" s="12">
        <f t="shared" si="8"/>
        <v>0.558408071748879</v>
      </c>
      <c r="AA33">
        <v>17840</v>
      </c>
      <c r="AB33" s="3">
        <f t="shared" si="20"/>
        <v>0</v>
      </c>
      <c r="AC33" s="3">
        <f t="shared" si="21"/>
        <v>0</v>
      </c>
    </row>
    <row r="34" spans="1:29" ht="12.75">
      <c r="A34" s="4" t="s">
        <v>42</v>
      </c>
      <c r="B34" s="5">
        <v>166545</v>
      </c>
      <c r="C34" s="5">
        <v>173677</v>
      </c>
      <c r="D34">
        <f t="shared" si="0"/>
        <v>1.2817816982098953</v>
      </c>
      <c r="E34">
        <f t="shared" si="9"/>
        <v>0</v>
      </c>
      <c r="F34" s="2">
        <f t="shared" si="1"/>
        <v>0</v>
      </c>
      <c r="G34" s="3">
        <f t="shared" si="10"/>
        <v>0</v>
      </c>
      <c r="H34" s="2">
        <f t="shared" si="2"/>
        <v>0</v>
      </c>
      <c r="I34" s="12">
        <f t="shared" si="11"/>
        <v>0.5104813915619801</v>
      </c>
      <c r="J34" s="3">
        <f t="shared" si="12"/>
        <v>1</v>
      </c>
      <c r="K34" s="3">
        <f t="shared" si="13"/>
        <v>0</v>
      </c>
      <c r="L34" s="3" t="str">
        <f t="shared" si="3"/>
        <v> </v>
      </c>
      <c r="M34" s="3">
        <f t="shared" si="14"/>
        <v>0</v>
      </c>
      <c r="N34" s="2">
        <v>222616</v>
      </c>
      <c r="O34" s="2">
        <v>199679</v>
      </c>
      <c r="P34" s="15">
        <f t="shared" si="4"/>
        <v>1.1989492329400462</v>
      </c>
      <c r="Q34" s="2" t="str">
        <f t="shared" si="5"/>
        <v> </v>
      </c>
      <c r="R34">
        <f t="shared" si="6"/>
        <v>0</v>
      </c>
      <c r="T34" s="12">
        <f t="shared" si="15"/>
        <v>0.48951860843801986</v>
      </c>
      <c r="U34" s="3">
        <f t="shared" si="16"/>
        <v>1</v>
      </c>
      <c r="V34" s="3">
        <f t="shared" si="17"/>
        <v>0</v>
      </c>
      <c r="W34" s="12">
        <f t="shared" si="7"/>
        <v>0.47091327162313545</v>
      </c>
      <c r="X34" s="3">
        <f t="shared" si="18"/>
        <v>0</v>
      </c>
      <c r="Y34" s="3">
        <f t="shared" si="19"/>
        <v>0</v>
      </c>
      <c r="Z34" s="12">
        <f t="shared" si="8"/>
        <v>0.5250067802605979</v>
      </c>
      <c r="AA34">
        <v>424025</v>
      </c>
      <c r="AB34" s="3">
        <f t="shared" si="20"/>
        <v>0</v>
      </c>
      <c r="AC34" s="3">
        <f t="shared" si="21"/>
        <v>0</v>
      </c>
    </row>
    <row r="35" spans="1:29" ht="12.75">
      <c r="A35" s="4" t="s">
        <v>43</v>
      </c>
      <c r="B35" s="5">
        <v>9595</v>
      </c>
      <c r="C35" s="5">
        <v>18627</v>
      </c>
      <c r="D35">
        <f t="shared" si="0"/>
        <v>1.3477747355988619</v>
      </c>
      <c r="E35">
        <f t="shared" si="9"/>
        <v>0</v>
      </c>
      <c r="F35" s="2">
        <f t="shared" si="1"/>
        <v>0</v>
      </c>
      <c r="G35" s="3">
        <f t="shared" si="10"/>
        <v>0</v>
      </c>
      <c r="H35" s="2">
        <f t="shared" si="2"/>
        <v>0</v>
      </c>
      <c r="I35" s="12">
        <f t="shared" si="11"/>
        <v>0.6600170080079371</v>
      </c>
      <c r="J35" s="3">
        <f t="shared" si="12"/>
        <v>0</v>
      </c>
      <c r="K35" s="3">
        <f t="shared" si="13"/>
        <v>0</v>
      </c>
      <c r="L35" s="3" t="str">
        <f t="shared" si="3"/>
        <v> </v>
      </c>
      <c r="M35" s="3">
        <f t="shared" si="14"/>
        <v>0</v>
      </c>
      <c r="N35" s="2">
        <v>25105</v>
      </c>
      <c r="O35" s="2">
        <v>10352</v>
      </c>
      <c r="P35" s="15">
        <f t="shared" si="4"/>
        <v>1.0788952579468474</v>
      </c>
      <c r="Q35" s="2" t="str">
        <f t="shared" si="5"/>
        <v> </v>
      </c>
      <c r="R35">
        <f t="shared" si="6"/>
        <v>0</v>
      </c>
      <c r="T35" s="12">
        <f t="shared" si="15"/>
        <v>0.33998299199206294</v>
      </c>
      <c r="U35" s="3">
        <f t="shared" si="16"/>
        <v>0</v>
      </c>
      <c r="V35" s="3">
        <f t="shared" si="17"/>
        <v>0</v>
      </c>
      <c r="W35" s="12">
        <f t="shared" si="7"/>
        <v>0.2906314045874393</v>
      </c>
      <c r="X35" s="3">
        <f t="shared" si="18"/>
        <v>1</v>
      </c>
      <c r="Y35" s="3">
        <f t="shared" si="19"/>
        <v>0</v>
      </c>
      <c r="Z35" s="12">
        <f t="shared" si="8"/>
        <v>0.7048204609899211</v>
      </c>
      <c r="AA35">
        <v>35619</v>
      </c>
      <c r="AB35" s="3">
        <f t="shared" si="20"/>
        <v>1</v>
      </c>
      <c r="AC35" s="3">
        <f t="shared" si="21"/>
        <v>0</v>
      </c>
    </row>
    <row r="36" spans="1:29" ht="12.75">
      <c r="A36" s="4" t="s">
        <v>44</v>
      </c>
      <c r="B36" s="5">
        <v>4554</v>
      </c>
      <c r="C36" s="5">
        <v>6586</v>
      </c>
      <c r="D36">
        <f aca="true" t="shared" si="22" ref="D36:D67">N36/C36</f>
        <v>1.281658062556939</v>
      </c>
      <c r="E36">
        <f t="shared" si="9"/>
        <v>0</v>
      </c>
      <c r="F36" s="2">
        <f aca="true" t="shared" si="23" ref="F36:F67">(N36-$D$93*C36)*R36*E36</f>
        <v>0</v>
      </c>
      <c r="G36" s="3">
        <f t="shared" si="10"/>
        <v>0</v>
      </c>
      <c r="H36" s="2">
        <f aca="true" t="shared" si="24" ref="H36:H67">(B36*$H$2-O36)*R36</f>
        <v>0</v>
      </c>
      <c r="I36" s="12">
        <f t="shared" si="11"/>
        <v>0.5912028725314183</v>
      </c>
      <c r="J36" s="3">
        <f t="shared" si="12"/>
        <v>0</v>
      </c>
      <c r="K36" s="3">
        <f t="shared" si="13"/>
        <v>0</v>
      </c>
      <c r="L36" s="3" t="str">
        <f aca="true" t="shared" si="25" ref="L36:L67">IF(B36&gt;Q36,A36," ")</f>
        <v> </v>
      </c>
      <c r="M36" s="3">
        <f t="shared" si="14"/>
        <v>0</v>
      </c>
      <c r="N36" s="2">
        <v>8441</v>
      </c>
      <c r="O36" s="2">
        <v>4891</v>
      </c>
      <c r="P36" s="15">
        <f aca="true" t="shared" si="26" ref="P36:P67">O36/B36</f>
        <v>1.0740008783487045</v>
      </c>
      <c r="Q36" s="2" t="str">
        <f aca="true" t="shared" si="27" ref="Q36:Q67">IF(B36&gt;O36,B36-O36," ")</f>
        <v> </v>
      </c>
      <c r="R36">
        <f aca="true" t="shared" si="28" ref="R36:R67">IF(Q36=" ",0,1)</f>
        <v>0</v>
      </c>
      <c r="T36" s="12">
        <f t="shared" si="15"/>
        <v>0.40879712746858166</v>
      </c>
      <c r="U36" s="3">
        <f t="shared" si="16"/>
        <v>0</v>
      </c>
      <c r="V36" s="3">
        <f t="shared" si="17"/>
        <v>0</v>
      </c>
      <c r="W36" s="12">
        <f aca="true" t="shared" si="29" ref="W36:W67">O36/AA36</f>
        <v>0.36521804062126645</v>
      </c>
      <c r="X36" s="3">
        <f t="shared" si="18"/>
        <v>0</v>
      </c>
      <c r="Y36" s="3">
        <f t="shared" si="19"/>
        <v>0</v>
      </c>
      <c r="Z36" s="12">
        <f aca="true" t="shared" si="30" ref="Z36:Z67">N36/AA36</f>
        <v>0.6303016726403823</v>
      </c>
      <c r="AA36">
        <v>13392</v>
      </c>
      <c r="AB36" s="3">
        <f t="shared" si="20"/>
        <v>0</v>
      </c>
      <c r="AC36" s="3">
        <f t="shared" si="21"/>
        <v>0</v>
      </c>
    </row>
    <row r="37" spans="1:29" ht="12.75">
      <c r="A37" s="4" t="s">
        <v>45</v>
      </c>
      <c r="B37" s="5">
        <v>2999</v>
      </c>
      <c r="C37" s="5">
        <v>3820</v>
      </c>
      <c r="D37">
        <f t="shared" si="22"/>
        <v>1.118848167539267</v>
      </c>
      <c r="E37">
        <f t="shared" si="9"/>
        <v>0</v>
      </c>
      <c r="F37" s="2">
        <f t="shared" si="23"/>
        <v>0</v>
      </c>
      <c r="G37" s="3">
        <f t="shared" si="10"/>
        <v>0</v>
      </c>
      <c r="H37" s="2">
        <f t="shared" si="24"/>
        <v>0</v>
      </c>
      <c r="I37" s="12">
        <f t="shared" si="11"/>
        <v>0.5601994427335386</v>
      </c>
      <c r="J37" s="3">
        <f t="shared" si="12"/>
        <v>0</v>
      </c>
      <c r="K37" s="3">
        <f t="shared" si="13"/>
        <v>0</v>
      </c>
      <c r="L37" s="3" t="str">
        <f t="shared" si="25"/>
        <v> </v>
      </c>
      <c r="M37" s="3">
        <f t="shared" si="14"/>
        <v>0</v>
      </c>
      <c r="N37" s="2">
        <v>4274</v>
      </c>
      <c r="O37" s="2">
        <v>3780</v>
      </c>
      <c r="P37" s="15">
        <f t="shared" si="26"/>
        <v>1.2604201400466821</v>
      </c>
      <c r="Q37" s="2" t="str">
        <f t="shared" si="27"/>
        <v> </v>
      </c>
      <c r="R37">
        <f t="shared" si="28"/>
        <v>0</v>
      </c>
      <c r="T37" s="12">
        <f t="shared" si="15"/>
        <v>0.4398005572664614</v>
      </c>
      <c r="U37" s="3">
        <f t="shared" si="16"/>
        <v>0</v>
      </c>
      <c r="V37" s="3">
        <f t="shared" si="17"/>
        <v>0</v>
      </c>
      <c r="W37" s="12">
        <f t="shared" si="29"/>
        <v>0.46614872364039955</v>
      </c>
      <c r="X37" s="3">
        <f t="shared" si="18"/>
        <v>0</v>
      </c>
      <c r="Y37" s="3">
        <f t="shared" si="19"/>
        <v>0</v>
      </c>
      <c r="Z37" s="12">
        <f t="shared" si="30"/>
        <v>0.5270686891108645</v>
      </c>
      <c r="AA37">
        <v>8109</v>
      </c>
      <c r="AB37" s="3">
        <f t="shared" si="20"/>
        <v>0</v>
      </c>
      <c r="AC37" s="3">
        <f t="shared" si="21"/>
        <v>0</v>
      </c>
    </row>
    <row r="38" spans="1:29" ht="12.75">
      <c r="A38" s="4" t="s">
        <v>46</v>
      </c>
      <c r="B38" s="5">
        <v>4346</v>
      </c>
      <c r="C38" s="5">
        <v>8332</v>
      </c>
      <c r="D38">
        <f t="shared" si="22"/>
        <v>1.1884301488238118</v>
      </c>
      <c r="E38">
        <f t="shared" si="9"/>
        <v>0</v>
      </c>
      <c r="F38" s="2">
        <f t="shared" si="23"/>
        <v>0</v>
      </c>
      <c r="G38" s="3">
        <f t="shared" si="10"/>
        <v>0</v>
      </c>
      <c r="H38" s="2">
        <f t="shared" si="24"/>
        <v>0</v>
      </c>
      <c r="I38" s="12">
        <f t="shared" si="11"/>
        <v>0.6572014513330178</v>
      </c>
      <c r="J38" s="3">
        <f t="shared" si="12"/>
        <v>0</v>
      </c>
      <c r="K38" s="3">
        <f t="shared" si="13"/>
        <v>0</v>
      </c>
      <c r="L38" s="3" t="str">
        <f t="shared" si="25"/>
        <v> </v>
      </c>
      <c r="M38" s="3">
        <f t="shared" si="14"/>
        <v>0</v>
      </c>
      <c r="N38" s="2">
        <v>9902</v>
      </c>
      <c r="O38" s="2">
        <v>5111</v>
      </c>
      <c r="P38" s="15">
        <f t="shared" si="26"/>
        <v>1.1760239300506212</v>
      </c>
      <c r="Q38" s="2" t="str">
        <f t="shared" si="27"/>
        <v> </v>
      </c>
      <c r="R38">
        <f t="shared" si="28"/>
        <v>0</v>
      </c>
      <c r="T38" s="12">
        <f t="shared" si="15"/>
        <v>0.34279854866698223</v>
      </c>
      <c r="U38" s="3">
        <f t="shared" si="16"/>
        <v>0</v>
      </c>
      <c r="V38" s="3">
        <f t="shared" si="17"/>
        <v>0</v>
      </c>
      <c r="W38" s="12">
        <f t="shared" si="29"/>
        <v>0.3383647798742138</v>
      </c>
      <c r="X38" s="3">
        <f t="shared" si="18"/>
        <v>1</v>
      </c>
      <c r="Y38" s="3">
        <f t="shared" si="19"/>
        <v>0</v>
      </c>
      <c r="Z38" s="12">
        <f t="shared" si="30"/>
        <v>0.6555445216815624</v>
      </c>
      <c r="AA38">
        <v>15105</v>
      </c>
      <c r="AB38" s="3">
        <f t="shared" si="20"/>
        <v>0</v>
      </c>
      <c r="AC38" s="3">
        <f t="shared" si="21"/>
        <v>0</v>
      </c>
    </row>
    <row r="39" spans="1:29" ht="12.75">
      <c r="A39" s="4" t="s">
        <v>9</v>
      </c>
      <c r="B39" s="5">
        <v>6298</v>
      </c>
      <c r="C39" s="5">
        <v>8625</v>
      </c>
      <c r="D39">
        <f t="shared" si="22"/>
        <v>1.415768115942029</v>
      </c>
      <c r="E39">
        <f t="shared" si="9"/>
        <v>0</v>
      </c>
      <c r="F39" s="2">
        <f t="shared" si="23"/>
        <v>0</v>
      </c>
      <c r="G39" s="3">
        <f t="shared" si="10"/>
        <v>1751.2515123179965</v>
      </c>
      <c r="H39" s="2">
        <f t="shared" si="24"/>
        <v>2130.406339596295</v>
      </c>
      <c r="I39" s="12">
        <f t="shared" si="11"/>
        <v>0.5779668967365811</v>
      </c>
      <c r="J39" s="3">
        <f t="shared" si="12"/>
        <v>0</v>
      </c>
      <c r="K39" s="3">
        <f t="shared" si="13"/>
        <v>0</v>
      </c>
      <c r="L39" s="3" t="str">
        <f t="shared" si="25"/>
        <v>Highland</v>
      </c>
      <c r="M39" s="3">
        <f t="shared" si="14"/>
        <v>0</v>
      </c>
      <c r="N39" s="2">
        <v>12211</v>
      </c>
      <c r="O39" s="2">
        <v>6194</v>
      </c>
      <c r="P39" s="15">
        <f t="shared" si="26"/>
        <v>0.9834868212130835</v>
      </c>
      <c r="Q39" s="2">
        <f t="shared" si="27"/>
        <v>104</v>
      </c>
      <c r="R39">
        <f t="shared" si="28"/>
        <v>1</v>
      </c>
      <c r="T39" s="12">
        <f t="shared" si="15"/>
        <v>0.4220331032634189</v>
      </c>
      <c r="U39" s="3">
        <f t="shared" si="16"/>
        <v>0</v>
      </c>
      <c r="V39" s="3">
        <f t="shared" si="17"/>
        <v>0</v>
      </c>
      <c r="W39" s="12">
        <f t="shared" si="29"/>
        <v>0.3351550240787836</v>
      </c>
      <c r="X39" s="3">
        <f t="shared" si="18"/>
        <v>1</v>
      </c>
      <c r="Y39" s="3">
        <f t="shared" si="19"/>
        <v>1</v>
      </c>
      <c r="Z39" s="12">
        <f t="shared" si="30"/>
        <v>0.6607326443374276</v>
      </c>
      <c r="AA39">
        <v>18481</v>
      </c>
      <c r="AB39" s="3">
        <f t="shared" si="20"/>
        <v>1</v>
      </c>
      <c r="AC39" s="3">
        <f t="shared" si="21"/>
        <v>1</v>
      </c>
    </row>
    <row r="40" spans="1:29" ht="12.75">
      <c r="A40" s="4" t="s">
        <v>47</v>
      </c>
      <c r="B40" s="5">
        <v>4692</v>
      </c>
      <c r="C40" s="5">
        <v>6061</v>
      </c>
      <c r="D40">
        <f t="shared" si="22"/>
        <v>1.1443656162349447</v>
      </c>
      <c r="E40">
        <f t="shared" si="9"/>
        <v>0</v>
      </c>
      <c r="F40" s="2">
        <f t="shared" si="23"/>
        <v>0</v>
      </c>
      <c r="G40" s="3">
        <f t="shared" si="10"/>
        <v>0</v>
      </c>
      <c r="H40" s="2">
        <f t="shared" si="24"/>
        <v>0</v>
      </c>
      <c r="I40" s="12">
        <f t="shared" si="11"/>
        <v>0.5636566539570352</v>
      </c>
      <c r="J40" s="3">
        <f t="shared" si="12"/>
        <v>0</v>
      </c>
      <c r="K40" s="3">
        <f t="shared" si="13"/>
        <v>0</v>
      </c>
      <c r="L40" s="3" t="str">
        <f t="shared" si="25"/>
        <v> </v>
      </c>
      <c r="M40" s="3">
        <f t="shared" si="14"/>
        <v>0</v>
      </c>
      <c r="N40" s="2">
        <v>6936</v>
      </c>
      <c r="O40" s="2">
        <v>6175</v>
      </c>
      <c r="P40" s="15">
        <f t="shared" si="26"/>
        <v>1.316069906223359</v>
      </c>
      <c r="Q40" s="2" t="str">
        <f t="shared" si="27"/>
        <v> </v>
      </c>
      <c r="R40">
        <f t="shared" si="28"/>
        <v>0</v>
      </c>
      <c r="T40" s="12">
        <f t="shared" si="15"/>
        <v>0.43634334604296476</v>
      </c>
      <c r="U40" s="3">
        <f t="shared" si="16"/>
        <v>0</v>
      </c>
      <c r="V40" s="3">
        <f t="shared" si="17"/>
        <v>0</v>
      </c>
      <c r="W40" s="12">
        <f t="shared" si="29"/>
        <v>0.4678384726115615</v>
      </c>
      <c r="X40" s="3">
        <f t="shared" si="18"/>
        <v>0</v>
      </c>
      <c r="Y40" s="3">
        <f t="shared" si="19"/>
        <v>0</v>
      </c>
      <c r="Z40" s="12">
        <f t="shared" si="30"/>
        <v>0.5254943556330025</v>
      </c>
      <c r="AA40">
        <v>13199</v>
      </c>
      <c r="AB40" s="3">
        <f t="shared" si="20"/>
        <v>0</v>
      </c>
      <c r="AC40" s="3">
        <f t="shared" si="21"/>
        <v>0</v>
      </c>
    </row>
    <row r="41" spans="1:29" ht="12.75">
      <c r="A41" s="4" t="s">
        <v>48</v>
      </c>
      <c r="B41" s="5">
        <v>2350</v>
      </c>
      <c r="C41" s="5">
        <v>5679</v>
      </c>
      <c r="D41">
        <f t="shared" si="22"/>
        <v>1.4911075893643246</v>
      </c>
      <c r="E41">
        <f t="shared" si="9"/>
        <v>1</v>
      </c>
      <c r="F41" s="2">
        <f t="shared" si="23"/>
        <v>0</v>
      </c>
      <c r="G41" s="3">
        <f t="shared" si="10"/>
        <v>0</v>
      </c>
      <c r="H41" s="2">
        <f t="shared" si="24"/>
        <v>0</v>
      </c>
      <c r="I41" s="12">
        <f t="shared" si="11"/>
        <v>0.7073109976335783</v>
      </c>
      <c r="J41" s="3">
        <f t="shared" si="12"/>
        <v>0</v>
      </c>
      <c r="K41" s="3">
        <f t="shared" si="13"/>
        <v>0</v>
      </c>
      <c r="L41" s="3" t="str">
        <f t="shared" si="25"/>
        <v> </v>
      </c>
      <c r="M41" s="3">
        <f t="shared" si="14"/>
        <v>0</v>
      </c>
      <c r="N41" s="2">
        <v>8468</v>
      </c>
      <c r="O41" s="2">
        <v>2697</v>
      </c>
      <c r="P41" s="15">
        <f t="shared" si="26"/>
        <v>1.147659574468085</v>
      </c>
      <c r="Q41" s="2" t="str">
        <f t="shared" si="27"/>
        <v> </v>
      </c>
      <c r="R41">
        <f t="shared" si="28"/>
        <v>0</v>
      </c>
      <c r="T41" s="12">
        <f t="shared" si="15"/>
        <v>0.2926890023664217</v>
      </c>
      <c r="U41" s="3">
        <f t="shared" si="16"/>
        <v>0</v>
      </c>
      <c r="V41" s="3">
        <f t="shared" si="17"/>
        <v>0</v>
      </c>
      <c r="W41" s="12">
        <f t="shared" si="29"/>
        <v>0.24037433155080215</v>
      </c>
      <c r="X41" s="3">
        <f t="shared" si="18"/>
        <v>1</v>
      </c>
      <c r="Y41" s="3">
        <f t="shared" si="19"/>
        <v>0</v>
      </c>
      <c r="Z41" s="12">
        <f t="shared" si="30"/>
        <v>0.7547237076648842</v>
      </c>
      <c r="AA41">
        <v>11220</v>
      </c>
      <c r="AB41" s="3">
        <f t="shared" si="20"/>
        <v>1</v>
      </c>
      <c r="AC41" s="3">
        <f t="shared" si="21"/>
        <v>0</v>
      </c>
    </row>
    <row r="42" spans="1:29" ht="12.75">
      <c r="A42" s="4" t="s">
        <v>49</v>
      </c>
      <c r="B42" s="5">
        <v>7487</v>
      </c>
      <c r="C42" s="5">
        <v>13791</v>
      </c>
      <c r="D42">
        <f t="shared" si="22"/>
        <v>1.07439634544268</v>
      </c>
      <c r="E42">
        <f t="shared" si="9"/>
        <v>0</v>
      </c>
      <c r="F42" s="2">
        <f t="shared" si="23"/>
        <v>0</v>
      </c>
      <c r="G42" s="3">
        <f t="shared" si="10"/>
        <v>0</v>
      </c>
      <c r="H42" s="2">
        <f t="shared" si="24"/>
        <v>0</v>
      </c>
      <c r="I42" s="12">
        <f t="shared" si="11"/>
        <v>0.6481342231412727</v>
      </c>
      <c r="J42" s="3">
        <f t="shared" si="12"/>
        <v>0</v>
      </c>
      <c r="K42" s="3">
        <f t="shared" si="13"/>
        <v>0</v>
      </c>
      <c r="L42" s="3" t="str">
        <f t="shared" si="25"/>
        <v> </v>
      </c>
      <c r="M42" s="3">
        <f t="shared" si="14"/>
        <v>0</v>
      </c>
      <c r="N42" s="2">
        <v>14817</v>
      </c>
      <c r="O42" s="2">
        <v>10568</v>
      </c>
      <c r="P42" s="15">
        <f t="shared" si="26"/>
        <v>1.4115132897021503</v>
      </c>
      <c r="Q42" s="2" t="str">
        <f t="shared" si="27"/>
        <v> </v>
      </c>
      <c r="R42">
        <f t="shared" si="28"/>
        <v>0</v>
      </c>
      <c r="T42" s="12">
        <f t="shared" si="15"/>
        <v>0.35186577685872733</v>
      </c>
      <c r="U42" s="3">
        <f t="shared" si="16"/>
        <v>0</v>
      </c>
      <c r="V42" s="3">
        <f t="shared" si="17"/>
        <v>0</v>
      </c>
      <c r="W42" s="12">
        <f t="shared" si="29"/>
        <v>0.41349088348071056</v>
      </c>
      <c r="X42" s="3">
        <f t="shared" si="18"/>
        <v>0</v>
      </c>
      <c r="Y42" s="3">
        <f t="shared" si="19"/>
        <v>0</v>
      </c>
      <c r="Z42" s="12">
        <f t="shared" si="30"/>
        <v>0.5797401987635965</v>
      </c>
      <c r="AA42">
        <v>25558</v>
      </c>
      <c r="AB42" s="3">
        <f t="shared" si="20"/>
        <v>0</v>
      </c>
      <c r="AC42" s="3">
        <f t="shared" si="21"/>
        <v>0</v>
      </c>
    </row>
    <row r="43" spans="1:29" ht="12.75">
      <c r="A43" s="4" t="s">
        <v>50</v>
      </c>
      <c r="B43" s="5">
        <v>4637</v>
      </c>
      <c r="C43" s="5">
        <v>6340</v>
      </c>
      <c r="D43">
        <f t="shared" si="22"/>
        <v>1.3541009463722398</v>
      </c>
      <c r="E43">
        <f t="shared" si="9"/>
        <v>0</v>
      </c>
      <c r="F43" s="2">
        <f t="shared" si="23"/>
        <v>0</v>
      </c>
      <c r="G43" s="3">
        <f t="shared" si="10"/>
        <v>0</v>
      </c>
      <c r="H43" s="2">
        <f t="shared" si="24"/>
        <v>0</v>
      </c>
      <c r="I43" s="12">
        <f t="shared" si="11"/>
        <v>0.5775712854149585</v>
      </c>
      <c r="J43" s="3">
        <f t="shared" si="12"/>
        <v>0</v>
      </c>
      <c r="K43" s="3">
        <f t="shared" si="13"/>
        <v>0</v>
      </c>
      <c r="L43" s="3" t="str">
        <f t="shared" si="25"/>
        <v> </v>
      </c>
      <c r="M43" s="3">
        <f t="shared" si="14"/>
        <v>0</v>
      </c>
      <c r="N43" s="2">
        <v>8585</v>
      </c>
      <c r="O43" s="2">
        <v>5700</v>
      </c>
      <c r="P43" s="15">
        <f t="shared" si="26"/>
        <v>1.229243045072245</v>
      </c>
      <c r="Q43" s="2" t="str">
        <f t="shared" si="27"/>
        <v> </v>
      </c>
      <c r="R43">
        <f t="shared" si="28"/>
        <v>0</v>
      </c>
      <c r="T43" s="12">
        <f t="shared" si="15"/>
        <v>0.4224287145850415</v>
      </c>
      <c r="U43" s="3">
        <f t="shared" si="16"/>
        <v>0</v>
      </c>
      <c r="V43" s="3">
        <f t="shared" si="17"/>
        <v>0</v>
      </c>
      <c r="W43" s="12">
        <f t="shared" si="29"/>
        <v>0.3976559229803265</v>
      </c>
      <c r="X43" s="3">
        <f t="shared" si="18"/>
        <v>0</v>
      </c>
      <c r="Y43" s="3">
        <f t="shared" si="19"/>
        <v>0</v>
      </c>
      <c r="Z43" s="12">
        <f t="shared" si="30"/>
        <v>0.598925631365983</v>
      </c>
      <c r="AA43">
        <v>14334</v>
      </c>
      <c r="AB43" s="3">
        <f t="shared" si="20"/>
        <v>0</v>
      </c>
      <c r="AC43" s="3">
        <f t="shared" si="21"/>
        <v>0</v>
      </c>
    </row>
    <row r="44" spans="1:29" ht="12.75">
      <c r="A44" s="4" t="s">
        <v>51</v>
      </c>
      <c r="B44" s="5">
        <v>15147</v>
      </c>
      <c r="C44" s="5">
        <v>15555</v>
      </c>
      <c r="D44">
        <f t="shared" si="22"/>
        <v>1.104789456766313</v>
      </c>
      <c r="E44">
        <f t="shared" si="9"/>
        <v>0</v>
      </c>
      <c r="F44" s="2">
        <f t="shared" si="23"/>
        <v>0</v>
      </c>
      <c r="G44" s="3">
        <f t="shared" si="10"/>
        <v>0</v>
      </c>
      <c r="H44" s="2">
        <f t="shared" si="24"/>
        <v>0</v>
      </c>
      <c r="I44" s="12">
        <f t="shared" si="11"/>
        <v>0.5066445182724253</v>
      </c>
      <c r="J44" s="3">
        <f t="shared" si="12"/>
        <v>1</v>
      </c>
      <c r="K44" s="3">
        <f t="shared" si="13"/>
        <v>0</v>
      </c>
      <c r="L44" s="3" t="str">
        <f t="shared" si="25"/>
        <v> </v>
      </c>
      <c r="M44" s="3">
        <f t="shared" si="14"/>
        <v>0</v>
      </c>
      <c r="N44" s="2">
        <v>17185</v>
      </c>
      <c r="O44" s="2">
        <v>19024</v>
      </c>
      <c r="P44" s="15">
        <f t="shared" si="26"/>
        <v>1.2559582755661187</v>
      </c>
      <c r="Q44" s="2" t="str">
        <f t="shared" si="27"/>
        <v> </v>
      </c>
      <c r="R44">
        <f t="shared" si="28"/>
        <v>0</v>
      </c>
      <c r="T44" s="12">
        <f t="shared" si="15"/>
        <v>0.4933554817275747</v>
      </c>
      <c r="U44" s="3">
        <f t="shared" si="16"/>
        <v>1</v>
      </c>
      <c r="V44" s="3">
        <f t="shared" si="17"/>
        <v>0</v>
      </c>
      <c r="W44" s="12">
        <f t="shared" si="29"/>
        <v>0.5230397008688001</v>
      </c>
      <c r="X44" s="3">
        <f t="shared" si="18"/>
        <v>0</v>
      </c>
      <c r="Y44" s="3">
        <f t="shared" si="19"/>
        <v>0</v>
      </c>
      <c r="Z44" s="12">
        <f t="shared" si="30"/>
        <v>0.4724788298691301</v>
      </c>
      <c r="AA44">
        <v>36372</v>
      </c>
      <c r="AB44" s="3">
        <f t="shared" si="20"/>
        <v>0</v>
      </c>
      <c r="AC44" s="3">
        <f t="shared" si="21"/>
        <v>0</v>
      </c>
    </row>
    <row r="45" spans="1:29" ht="12.75">
      <c r="A45" s="4" t="s">
        <v>52</v>
      </c>
      <c r="B45" s="5">
        <v>7786</v>
      </c>
      <c r="C45" s="5">
        <v>13223</v>
      </c>
      <c r="D45">
        <f t="shared" si="22"/>
        <v>1.2907812145504045</v>
      </c>
      <c r="E45">
        <f t="shared" si="9"/>
        <v>0</v>
      </c>
      <c r="F45" s="2">
        <f t="shared" si="23"/>
        <v>0</v>
      </c>
      <c r="G45" s="3">
        <f t="shared" si="10"/>
        <v>0</v>
      </c>
      <c r="H45" s="2">
        <f t="shared" si="24"/>
        <v>0</v>
      </c>
      <c r="I45" s="12">
        <f t="shared" si="11"/>
        <v>0.6293969251273264</v>
      </c>
      <c r="J45" s="3">
        <f t="shared" si="12"/>
        <v>0</v>
      </c>
      <c r="K45" s="3">
        <f t="shared" si="13"/>
        <v>0</v>
      </c>
      <c r="L45" s="3" t="str">
        <f t="shared" si="25"/>
        <v> </v>
      </c>
      <c r="M45" s="3">
        <f t="shared" si="14"/>
        <v>0</v>
      </c>
      <c r="N45" s="2">
        <v>17068</v>
      </c>
      <c r="O45" s="2">
        <v>9820</v>
      </c>
      <c r="P45" s="15">
        <f t="shared" si="26"/>
        <v>1.2612381197020293</v>
      </c>
      <c r="Q45" s="2" t="str">
        <f t="shared" si="27"/>
        <v> </v>
      </c>
      <c r="R45">
        <f t="shared" si="28"/>
        <v>0</v>
      </c>
      <c r="T45" s="12">
        <f t="shared" si="15"/>
        <v>0.37060307487267363</v>
      </c>
      <c r="U45" s="3">
        <f t="shared" si="16"/>
        <v>0</v>
      </c>
      <c r="V45" s="3">
        <f t="shared" si="17"/>
        <v>0</v>
      </c>
      <c r="W45" s="12">
        <f t="shared" si="29"/>
        <v>0.3630985394712516</v>
      </c>
      <c r="X45" s="3">
        <f t="shared" si="18"/>
        <v>0</v>
      </c>
      <c r="Y45" s="3">
        <f t="shared" si="19"/>
        <v>0</v>
      </c>
      <c r="Z45" s="12">
        <f t="shared" si="30"/>
        <v>0.6310963209465705</v>
      </c>
      <c r="AA45">
        <v>27045</v>
      </c>
      <c r="AB45" s="3">
        <f t="shared" si="20"/>
        <v>0</v>
      </c>
      <c r="AC45" s="3">
        <f t="shared" si="21"/>
        <v>0</v>
      </c>
    </row>
    <row r="46" spans="1:29" ht="12.75">
      <c r="A46" s="4" t="s">
        <v>53</v>
      </c>
      <c r="B46" s="5">
        <v>41975</v>
      </c>
      <c r="C46" s="5">
        <v>45940</v>
      </c>
      <c r="D46">
        <f t="shared" si="22"/>
        <v>1.3537875489769264</v>
      </c>
      <c r="E46">
        <f t="shared" si="9"/>
        <v>0</v>
      </c>
      <c r="F46" s="2">
        <f t="shared" si="23"/>
        <v>0</v>
      </c>
      <c r="G46" s="3">
        <f t="shared" si="10"/>
        <v>0</v>
      </c>
      <c r="H46" s="2">
        <f t="shared" si="24"/>
        <v>0</v>
      </c>
      <c r="I46" s="12">
        <f t="shared" si="11"/>
        <v>0.5225501905249389</v>
      </c>
      <c r="J46" s="3">
        <f t="shared" si="12"/>
        <v>1</v>
      </c>
      <c r="K46" s="3">
        <f t="shared" si="13"/>
        <v>0</v>
      </c>
      <c r="L46" s="3" t="str">
        <f t="shared" si="25"/>
        <v> </v>
      </c>
      <c r="M46" s="3">
        <f t="shared" si="14"/>
        <v>0</v>
      </c>
      <c r="N46" s="2">
        <v>62193</v>
      </c>
      <c r="O46" s="2">
        <v>59049</v>
      </c>
      <c r="P46" s="15">
        <f t="shared" si="26"/>
        <v>1.406765932102442</v>
      </c>
      <c r="Q46" s="2" t="str">
        <f t="shared" si="27"/>
        <v> </v>
      </c>
      <c r="R46">
        <f t="shared" si="28"/>
        <v>0</v>
      </c>
      <c r="T46" s="12">
        <f t="shared" si="15"/>
        <v>0.4774498094750611</v>
      </c>
      <c r="U46" s="3">
        <f t="shared" si="16"/>
        <v>1</v>
      </c>
      <c r="V46" s="3">
        <f t="shared" si="17"/>
        <v>0</v>
      </c>
      <c r="W46" s="12">
        <f t="shared" si="29"/>
        <v>0.48471142559286834</v>
      </c>
      <c r="X46" s="3">
        <f t="shared" si="18"/>
        <v>0</v>
      </c>
      <c r="Y46" s="3">
        <f t="shared" si="19"/>
        <v>0</v>
      </c>
      <c r="Z46" s="12">
        <f t="shared" si="30"/>
        <v>0.510519360055162</v>
      </c>
      <c r="AA46">
        <v>121823</v>
      </c>
      <c r="AB46" s="3">
        <f t="shared" si="20"/>
        <v>0</v>
      </c>
      <c r="AC46" s="3">
        <f t="shared" si="21"/>
        <v>0</v>
      </c>
    </row>
    <row r="47" spans="1:29" ht="12.75">
      <c r="A47" s="4" t="s">
        <v>54</v>
      </c>
      <c r="B47" s="5">
        <v>10049</v>
      </c>
      <c r="C47" s="5">
        <v>10746</v>
      </c>
      <c r="D47">
        <f t="shared" si="22"/>
        <v>1.4382095663502699</v>
      </c>
      <c r="E47">
        <f t="shared" si="9"/>
        <v>1</v>
      </c>
      <c r="F47" s="2">
        <f t="shared" si="23"/>
        <v>0</v>
      </c>
      <c r="G47" s="3">
        <f t="shared" si="10"/>
        <v>0</v>
      </c>
      <c r="H47" s="2">
        <f t="shared" si="24"/>
        <v>0</v>
      </c>
      <c r="I47" s="12">
        <f t="shared" si="11"/>
        <v>0.516758836258716</v>
      </c>
      <c r="J47" s="3">
        <f t="shared" si="12"/>
        <v>1</v>
      </c>
      <c r="K47" s="3">
        <f t="shared" si="13"/>
        <v>0</v>
      </c>
      <c r="L47" s="3" t="str">
        <f t="shared" si="25"/>
        <v> </v>
      </c>
      <c r="M47" s="3">
        <f t="shared" si="14"/>
        <v>0</v>
      </c>
      <c r="N47" s="2">
        <v>15455</v>
      </c>
      <c r="O47" s="2">
        <v>12120</v>
      </c>
      <c r="P47" s="15">
        <f t="shared" si="26"/>
        <v>1.206090158224699</v>
      </c>
      <c r="Q47" s="2" t="str">
        <f t="shared" si="27"/>
        <v> </v>
      </c>
      <c r="R47">
        <f t="shared" si="28"/>
        <v>0</v>
      </c>
      <c r="T47" s="12">
        <f t="shared" si="15"/>
        <v>0.483241163741284</v>
      </c>
      <c r="U47" s="3">
        <f t="shared" si="16"/>
        <v>1</v>
      </c>
      <c r="V47" s="3">
        <f t="shared" si="17"/>
        <v>0</v>
      </c>
      <c r="W47" s="12">
        <f t="shared" si="29"/>
        <v>0.4373872248285817</v>
      </c>
      <c r="X47" s="3">
        <f t="shared" si="18"/>
        <v>0</v>
      </c>
      <c r="Y47" s="3">
        <f t="shared" si="19"/>
        <v>0</v>
      </c>
      <c r="Z47" s="12">
        <f t="shared" si="30"/>
        <v>0.5577408877661494</v>
      </c>
      <c r="AA47">
        <v>27710</v>
      </c>
      <c r="AB47" s="3">
        <f t="shared" si="20"/>
        <v>0</v>
      </c>
      <c r="AC47" s="3">
        <f t="shared" si="21"/>
        <v>0</v>
      </c>
    </row>
    <row r="48" spans="1:29" ht="12.75">
      <c r="A48" s="4" t="s">
        <v>55</v>
      </c>
      <c r="B48" s="5">
        <v>24903</v>
      </c>
      <c r="C48" s="5">
        <v>37431</v>
      </c>
      <c r="D48">
        <f t="shared" si="22"/>
        <v>1.309502818519409</v>
      </c>
      <c r="E48">
        <f t="shared" si="9"/>
        <v>0</v>
      </c>
      <c r="F48" s="2">
        <f t="shared" si="23"/>
        <v>0</v>
      </c>
      <c r="G48" s="3">
        <f t="shared" si="10"/>
        <v>0</v>
      </c>
      <c r="H48" s="2">
        <f t="shared" si="24"/>
        <v>0</v>
      </c>
      <c r="I48" s="12">
        <f t="shared" si="11"/>
        <v>0.6004909038406007</v>
      </c>
      <c r="J48" s="3">
        <f t="shared" si="12"/>
        <v>0</v>
      </c>
      <c r="K48" s="3">
        <f t="shared" si="13"/>
        <v>0</v>
      </c>
      <c r="L48" s="3" t="str">
        <f t="shared" si="25"/>
        <v> </v>
      </c>
      <c r="M48" s="3">
        <f t="shared" si="14"/>
        <v>0</v>
      </c>
      <c r="N48" s="2">
        <v>49016</v>
      </c>
      <c r="O48" s="2">
        <v>30053</v>
      </c>
      <c r="P48" s="15">
        <f t="shared" si="26"/>
        <v>1.2068023932859495</v>
      </c>
      <c r="Q48" s="2" t="str">
        <f t="shared" si="27"/>
        <v> </v>
      </c>
      <c r="R48">
        <f t="shared" si="28"/>
        <v>0</v>
      </c>
      <c r="T48" s="12">
        <f t="shared" si="15"/>
        <v>0.39950909615939934</v>
      </c>
      <c r="U48" s="3">
        <f t="shared" si="16"/>
        <v>0</v>
      </c>
      <c r="V48" s="3">
        <f t="shared" si="17"/>
        <v>0</v>
      </c>
      <c r="W48" s="12">
        <f t="shared" si="29"/>
        <v>0.3784059430873835</v>
      </c>
      <c r="X48" s="3">
        <f t="shared" si="18"/>
        <v>0</v>
      </c>
      <c r="Y48" s="3">
        <f t="shared" si="19"/>
        <v>0</v>
      </c>
      <c r="Z48" s="12">
        <f t="shared" si="30"/>
        <v>0.6171745152354571</v>
      </c>
      <c r="AA48">
        <v>79420</v>
      </c>
      <c r="AB48" s="3">
        <f t="shared" si="20"/>
        <v>0</v>
      </c>
      <c r="AC48" s="3">
        <f t="shared" si="21"/>
        <v>0</v>
      </c>
    </row>
    <row r="49" spans="1:29" ht="12.75">
      <c r="A49" s="4" t="s">
        <v>56</v>
      </c>
      <c r="B49" s="5">
        <v>6773</v>
      </c>
      <c r="C49" s="5">
        <v>10636</v>
      </c>
      <c r="D49">
        <f t="shared" si="22"/>
        <v>1.360567882662655</v>
      </c>
      <c r="E49">
        <f t="shared" si="9"/>
        <v>0</v>
      </c>
      <c r="F49" s="2">
        <f t="shared" si="23"/>
        <v>0</v>
      </c>
      <c r="G49" s="3">
        <f t="shared" si="10"/>
        <v>0</v>
      </c>
      <c r="H49" s="2">
        <f t="shared" si="24"/>
        <v>0</v>
      </c>
      <c r="I49" s="12">
        <f t="shared" si="11"/>
        <v>0.6109483600436556</v>
      </c>
      <c r="J49" s="3">
        <f t="shared" si="12"/>
        <v>0</v>
      </c>
      <c r="K49" s="3">
        <f t="shared" si="13"/>
        <v>0</v>
      </c>
      <c r="L49" s="3" t="str">
        <f t="shared" si="25"/>
        <v> </v>
      </c>
      <c r="M49" s="3">
        <f t="shared" si="14"/>
        <v>0</v>
      </c>
      <c r="N49" s="2">
        <v>14471</v>
      </c>
      <c r="O49" s="2">
        <v>6825</v>
      </c>
      <c r="P49" s="15">
        <f t="shared" si="26"/>
        <v>1.0076775431861804</v>
      </c>
      <c r="Q49" s="2" t="str">
        <f t="shared" si="27"/>
        <v> </v>
      </c>
      <c r="R49">
        <f t="shared" si="28"/>
        <v>0</v>
      </c>
      <c r="T49" s="12">
        <f t="shared" si="15"/>
        <v>0.3890516399563444</v>
      </c>
      <c r="U49" s="3">
        <f t="shared" si="16"/>
        <v>0</v>
      </c>
      <c r="V49" s="3">
        <f t="shared" si="17"/>
        <v>0</v>
      </c>
      <c r="W49" s="12">
        <f t="shared" si="29"/>
        <v>0.318955042527339</v>
      </c>
      <c r="X49" s="3">
        <f t="shared" si="18"/>
        <v>1</v>
      </c>
      <c r="Y49" s="3">
        <f t="shared" si="19"/>
        <v>0</v>
      </c>
      <c r="Z49" s="12">
        <f t="shared" si="30"/>
        <v>0.6762781568370876</v>
      </c>
      <c r="AA49">
        <v>21398</v>
      </c>
      <c r="AB49" s="3">
        <f t="shared" si="20"/>
        <v>1</v>
      </c>
      <c r="AC49" s="3">
        <f t="shared" si="21"/>
        <v>0</v>
      </c>
    </row>
    <row r="50" spans="1:29" ht="12.75">
      <c r="A50" s="4" t="s">
        <v>57</v>
      </c>
      <c r="B50" s="5">
        <v>54863</v>
      </c>
      <c r="C50" s="5">
        <v>55814</v>
      </c>
      <c r="D50">
        <f t="shared" si="22"/>
        <v>1.0965528362059698</v>
      </c>
      <c r="E50">
        <f t="shared" si="9"/>
        <v>0</v>
      </c>
      <c r="F50" s="2">
        <f t="shared" si="23"/>
        <v>0</v>
      </c>
      <c r="G50" s="3">
        <f t="shared" si="10"/>
        <v>0</v>
      </c>
      <c r="H50" s="2">
        <f t="shared" si="24"/>
        <v>0</v>
      </c>
      <c r="I50" s="12">
        <f t="shared" si="11"/>
        <v>0.5042962855877915</v>
      </c>
      <c r="J50" s="3">
        <f t="shared" si="12"/>
        <v>1</v>
      </c>
      <c r="K50" s="3">
        <f t="shared" si="13"/>
        <v>0</v>
      </c>
      <c r="L50" s="3" t="str">
        <f t="shared" si="25"/>
        <v> </v>
      </c>
      <c r="M50" s="3">
        <f t="shared" si="14"/>
        <v>0</v>
      </c>
      <c r="N50" s="2">
        <v>61203</v>
      </c>
      <c r="O50" s="2">
        <v>78970</v>
      </c>
      <c r="P50" s="15">
        <f t="shared" si="26"/>
        <v>1.439403605344221</v>
      </c>
      <c r="Q50" s="2" t="str">
        <f t="shared" si="27"/>
        <v> </v>
      </c>
      <c r="R50">
        <f t="shared" si="28"/>
        <v>0</v>
      </c>
      <c r="T50" s="12">
        <f t="shared" si="15"/>
        <v>0.4957037144122085</v>
      </c>
      <c r="U50" s="3">
        <f t="shared" si="16"/>
        <v>1</v>
      </c>
      <c r="V50" s="3">
        <f t="shared" si="17"/>
        <v>0</v>
      </c>
      <c r="W50" s="12">
        <f t="shared" si="29"/>
        <v>0.5610976112318995</v>
      </c>
      <c r="X50" s="3">
        <f t="shared" si="18"/>
        <v>0</v>
      </c>
      <c r="Y50" s="3">
        <f t="shared" si="19"/>
        <v>0</v>
      </c>
      <c r="Z50" s="12">
        <f t="shared" si="30"/>
        <v>0.4348595302042034</v>
      </c>
      <c r="AA50">
        <v>140742</v>
      </c>
      <c r="AB50" s="3">
        <f t="shared" si="20"/>
        <v>0</v>
      </c>
      <c r="AC50" s="3">
        <f t="shared" si="21"/>
        <v>0</v>
      </c>
    </row>
    <row r="51" spans="1:29" ht="12.75">
      <c r="A51" s="4" t="s">
        <v>58</v>
      </c>
      <c r="B51" s="5">
        <v>95157</v>
      </c>
      <c r="C51" s="5">
        <v>80261</v>
      </c>
      <c r="D51">
        <f t="shared" si="22"/>
        <v>1.0859570650751922</v>
      </c>
      <c r="E51">
        <f t="shared" si="9"/>
        <v>0</v>
      </c>
      <c r="F51" s="2">
        <f t="shared" si="23"/>
        <v>0</v>
      </c>
      <c r="G51" s="3">
        <f t="shared" si="10"/>
        <v>0</v>
      </c>
      <c r="H51" s="2">
        <f t="shared" si="24"/>
        <v>0</v>
      </c>
      <c r="I51" s="12">
        <f t="shared" si="11"/>
        <v>0.45754141536216353</v>
      </c>
      <c r="J51" s="3">
        <f t="shared" si="12"/>
        <v>1</v>
      </c>
      <c r="K51" s="3">
        <f t="shared" si="13"/>
        <v>0</v>
      </c>
      <c r="L51" s="3" t="str">
        <f t="shared" si="25"/>
        <v> </v>
      </c>
      <c r="M51" s="3">
        <f t="shared" si="14"/>
        <v>0</v>
      </c>
      <c r="N51" s="2">
        <v>87160</v>
      </c>
      <c r="O51" s="2">
        <v>132715</v>
      </c>
      <c r="P51" s="15">
        <f t="shared" si="26"/>
        <v>1.394695082863058</v>
      </c>
      <c r="Q51" s="2" t="str">
        <f t="shared" si="27"/>
        <v> </v>
      </c>
      <c r="R51">
        <f t="shared" si="28"/>
        <v>0</v>
      </c>
      <c r="T51" s="12">
        <f t="shared" si="15"/>
        <v>0.5424585846378365</v>
      </c>
      <c r="U51" s="3">
        <f t="shared" si="16"/>
        <v>1</v>
      </c>
      <c r="V51" s="3">
        <f t="shared" si="17"/>
        <v>0</v>
      </c>
      <c r="W51" s="12">
        <f t="shared" si="29"/>
        <v>0.6020732205235222</v>
      </c>
      <c r="X51" s="3">
        <f t="shared" si="18"/>
        <v>0</v>
      </c>
      <c r="Y51" s="3">
        <f t="shared" si="19"/>
        <v>0</v>
      </c>
      <c r="Z51" s="12">
        <f t="shared" si="30"/>
        <v>0.3954089733702309</v>
      </c>
      <c r="AA51">
        <v>220430</v>
      </c>
      <c r="AB51" s="3">
        <f t="shared" si="20"/>
        <v>0</v>
      </c>
      <c r="AC51" s="3">
        <f t="shared" si="21"/>
        <v>0</v>
      </c>
    </row>
    <row r="52" spans="1:29" ht="12.75">
      <c r="A52" s="4" t="s">
        <v>59</v>
      </c>
      <c r="B52" s="5">
        <v>5481</v>
      </c>
      <c r="C52" s="5">
        <v>7927</v>
      </c>
      <c r="D52">
        <f t="shared" si="22"/>
        <v>1.40242210167781</v>
      </c>
      <c r="E52">
        <f t="shared" si="9"/>
        <v>0</v>
      </c>
      <c r="F52" s="2">
        <f t="shared" si="23"/>
        <v>0</v>
      </c>
      <c r="G52" s="3">
        <f t="shared" si="10"/>
        <v>0</v>
      </c>
      <c r="H52" s="2">
        <f t="shared" si="24"/>
        <v>0</v>
      </c>
      <c r="I52" s="12">
        <f t="shared" si="11"/>
        <v>0.591214200477327</v>
      </c>
      <c r="J52" s="3">
        <f t="shared" si="12"/>
        <v>0</v>
      </c>
      <c r="K52" s="3">
        <f t="shared" si="13"/>
        <v>0</v>
      </c>
      <c r="L52" s="3" t="str">
        <f t="shared" si="25"/>
        <v> </v>
      </c>
      <c r="M52" s="3">
        <f t="shared" si="14"/>
        <v>0</v>
      </c>
      <c r="N52" s="2">
        <v>11117</v>
      </c>
      <c r="O52" s="2">
        <v>6203</v>
      </c>
      <c r="P52" s="15">
        <f t="shared" si="26"/>
        <v>1.1317277869002007</v>
      </c>
      <c r="Q52" s="2" t="str">
        <f t="shared" si="27"/>
        <v> </v>
      </c>
      <c r="R52">
        <f t="shared" si="28"/>
        <v>0</v>
      </c>
      <c r="T52" s="12">
        <f t="shared" si="15"/>
        <v>0.408785799522673</v>
      </c>
      <c r="U52" s="3">
        <f t="shared" si="16"/>
        <v>0</v>
      </c>
      <c r="V52" s="3">
        <f t="shared" si="17"/>
        <v>0</v>
      </c>
      <c r="W52" s="12">
        <f t="shared" si="29"/>
        <v>0.356535233934935</v>
      </c>
      <c r="X52" s="3">
        <f t="shared" si="18"/>
        <v>0</v>
      </c>
      <c r="Y52" s="3">
        <f t="shared" si="19"/>
        <v>0</v>
      </c>
      <c r="Z52" s="12">
        <f t="shared" si="30"/>
        <v>0.6389814921255317</v>
      </c>
      <c r="AA52">
        <v>17398</v>
      </c>
      <c r="AB52" s="3">
        <f t="shared" si="20"/>
        <v>0</v>
      </c>
      <c r="AC52" s="3">
        <f t="shared" si="21"/>
        <v>0</v>
      </c>
    </row>
    <row r="53" spans="1:29" ht="12.75">
      <c r="A53" s="4" t="s">
        <v>60</v>
      </c>
      <c r="B53" s="5">
        <v>56373</v>
      </c>
      <c r="C53" s="5">
        <v>54217</v>
      </c>
      <c r="D53">
        <f t="shared" si="22"/>
        <v>0.899367357102016</v>
      </c>
      <c r="E53">
        <f t="shared" si="9"/>
        <v>0</v>
      </c>
      <c r="F53" s="2">
        <f t="shared" si="23"/>
        <v>0</v>
      </c>
      <c r="G53" s="3">
        <f t="shared" si="10"/>
        <v>0</v>
      </c>
      <c r="H53" s="2">
        <f t="shared" si="24"/>
        <v>0</v>
      </c>
      <c r="I53" s="12">
        <f t="shared" si="11"/>
        <v>0.49025228320824665</v>
      </c>
      <c r="J53" s="3">
        <f t="shared" si="12"/>
        <v>1</v>
      </c>
      <c r="K53" s="3">
        <f t="shared" si="13"/>
        <v>0</v>
      </c>
      <c r="L53" s="3" t="str">
        <f t="shared" si="25"/>
        <v> </v>
      </c>
      <c r="M53" s="3">
        <f t="shared" si="14"/>
        <v>0</v>
      </c>
      <c r="N53" s="2">
        <v>48761</v>
      </c>
      <c r="O53" s="2">
        <v>83194</v>
      </c>
      <c r="P53" s="15">
        <f t="shared" si="26"/>
        <v>1.475777411172015</v>
      </c>
      <c r="Q53" s="2" t="str">
        <f t="shared" si="27"/>
        <v> </v>
      </c>
      <c r="R53">
        <f t="shared" si="28"/>
        <v>0</v>
      </c>
      <c r="T53" s="12">
        <f t="shared" si="15"/>
        <v>0.5097477167917533</v>
      </c>
      <c r="U53" s="3">
        <f t="shared" si="16"/>
        <v>1</v>
      </c>
      <c r="V53" s="3">
        <f t="shared" si="17"/>
        <v>0</v>
      </c>
      <c r="W53" s="12">
        <f t="shared" si="29"/>
        <v>0.6259706254138325</v>
      </c>
      <c r="X53" s="3">
        <f t="shared" si="18"/>
        <v>0</v>
      </c>
      <c r="Y53" s="3">
        <f t="shared" si="19"/>
        <v>0</v>
      </c>
      <c r="Z53" s="12">
        <f t="shared" si="30"/>
        <v>0.3668888822006862</v>
      </c>
      <c r="AA53">
        <v>132904</v>
      </c>
      <c r="AB53" s="3">
        <f t="shared" si="20"/>
        <v>0</v>
      </c>
      <c r="AC53" s="3">
        <f t="shared" si="21"/>
        <v>0</v>
      </c>
    </row>
    <row r="54" spans="1:29" ht="12.75">
      <c r="A54" s="4" t="s">
        <v>61</v>
      </c>
      <c r="B54" s="5">
        <v>9776</v>
      </c>
      <c r="C54" s="5">
        <v>15121</v>
      </c>
      <c r="D54">
        <f t="shared" si="22"/>
        <v>1.1355730441108391</v>
      </c>
      <c r="E54">
        <f t="shared" si="9"/>
        <v>0</v>
      </c>
      <c r="F54" s="2">
        <f t="shared" si="23"/>
        <v>0</v>
      </c>
      <c r="G54" s="3">
        <f t="shared" si="10"/>
        <v>0</v>
      </c>
      <c r="H54" s="2">
        <f t="shared" si="24"/>
        <v>0</v>
      </c>
      <c r="I54" s="12">
        <f t="shared" si="11"/>
        <v>0.6073422500702896</v>
      </c>
      <c r="J54" s="3">
        <f t="shared" si="12"/>
        <v>0</v>
      </c>
      <c r="K54" s="3">
        <f t="shared" si="13"/>
        <v>0</v>
      </c>
      <c r="L54" s="3" t="str">
        <f t="shared" si="25"/>
        <v> </v>
      </c>
      <c r="M54" s="3">
        <f t="shared" si="14"/>
        <v>0</v>
      </c>
      <c r="N54" s="2">
        <v>17171</v>
      </c>
      <c r="O54" s="2">
        <v>11930</v>
      </c>
      <c r="P54" s="15">
        <f t="shared" si="26"/>
        <v>1.2203355155482816</v>
      </c>
      <c r="Q54" s="2" t="str">
        <f t="shared" si="27"/>
        <v> </v>
      </c>
      <c r="R54">
        <f t="shared" si="28"/>
        <v>0</v>
      </c>
      <c r="T54" s="12">
        <f t="shared" si="15"/>
        <v>0.39265774992971036</v>
      </c>
      <c r="U54" s="3">
        <f t="shared" si="16"/>
        <v>0</v>
      </c>
      <c r="V54" s="3">
        <f t="shared" si="17"/>
        <v>0</v>
      </c>
      <c r="W54" s="12">
        <f t="shared" si="29"/>
        <v>0.4077517260236517</v>
      </c>
      <c r="X54" s="3">
        <f t="shared" si="18"/>
        <v>0</v>
      </c>
      <c r="Y54" s="3">
        <f t="shared" si="19"/>
        <v>0</v>
      </c>
      <c r="Z54" s="12">
        <f t="shared" si="30"/>
        <v>0.5868822202474537</v>
      </c>
      <c r="AA54">
        <v>29258</v>
      </c>
      <c r="AB54" s="3">
        <f t="shared" si="20"/>
        <v>0</v>
      </c>
      <c r="AC54" s="3">
        <f t="shared" si="21"/>
        <v>0</v>
      </c>
    </row>
    <row r="55" spans="1:29" ht="12.75">
      <c r="A55" s="4" t="s">
        <v>62</v>
      </c>
      <c r="B55" s="5">
        <v>27747</v>
      </c>
      <c r="C55" s="5">
        <v>35757</v>
      </c>
      <c r="D55">
        <f t="shared" si="22"/>
        <v>1.347875940375311</v>
      </c>
      <c r="E55">
        <f t="shared" si="9"/>
        <v>0</v>
      </c>
      <c r="F55" s="2">
        <f t="shared" si="23"/>
        <v>0</v>
      </c>
      <c r="G55" s="3">
        <f t="shared" si="10"/>
        <v>0</v>
      </c>
      <c r="H55" s="2">
        <f t="shared" si="24"/>
        <v>0</v>
      </c>
      <c r="I55" s="12">
        <f t="shared" si="11"/>
        <v>0.5630668934240363</v>
      </c>
      <c r="J55" s="3">
        <f t="shared" si="12"/>
        <v>0</v>
      </c>
      <c r="K55" s="3">
        <f t="shared" si="13"/>
        <v>0</v>
      </c>
      <c r="L55" s="3" t="str">
        <f t="shared" si="25"/>
        <v> </v>
      </c>
      <c r="M55" s="3">
        <f t="shared" si="14"/>
        <v>0</v>
      </c>
      <c r="N55" s="2">
        <v>48196</v>
      </c>
      <c r="O55" s="2">
        <v>36272</v>
      </c>
      <c r="P55" s="15">
        <f t="shared" si="26"/>
        <v>1.3072404223880059</v>
      </c>
      <c r="Q55" s="2" t="str">
        <f t="shared" si="27"/>
        <v> </v>
      </c>
      <c r="R55">
        <f t="shared" si="28"/>
        <v>0</v>
      </c>
      <c r="T55" s="12">
        <f t="shared" si="15"/>
        <v>0.43693310657596374</v>
      </c>
      <c r="U55" s="3">
        <f t="shared" si="16"/>
        <v>0</v>
      </c>
      <c r="V55" s="3">
        <f t="shared" si="17"/>
        <v>0</v>
      </c>
      <c r="W55" s="12">
        <f t="shared" si="29"/>
        <v>0.4273427743349278</v>
      </c>
      <c r="X55" s="3">
        <f t="shared" si="18"/>
        <v>0</v>
      </c>
      <c r="Y55" s="3">
        <f t="shared" si="19"/>
        <v>0</v>
      </c>
      <c r="Z55" s="12">
        <f t="shared" si="30"/>
        <v>0.5678267631188294</v>
      </c>
      <c r="AA55">
        <v>84878</v>
      </c>
      <c r="AB55" s="3">
        <f t="shared" si="20"/>
        <v>0</v>
      </c>
      <c r="AC55" s="3">
        <f t="shared" si="21"/>
        <v>0</v>
      </c>
    </row>
    <row r="56" spans="1:29" ht="12.75">
      <c r="A56" s="4" t="s">
        <v>63</v>
      </c>
      <c r="B56" s="5">
        <v>3805</v>
      </c>
      <c r="C56" s="5">
        <v>4073</v>
      </c>
      <c r="D56">
        <f t="shared" si="22"/>
        <v>1.5398968819052297</v>
      </c>
      <c r="E56">
        <f t="shared" si="9"/>
        <v>1</v>
      </c>
      <c r="F56" s="2">
        <f t="shared" si="23"/>
        <v>0</v>
      </c>
      <c r="G56" s="3">
        <f t="shared" si="10"/>
        <v>0</v>
      </c>
      <c r="H56" s="2">
        <f t="shared" si="24"/>
        <v>0</v>
      </c>
      <c r="I56" s="12">
        <f t="shared" si="11"/>
        <v>0.517009393247017</v>
      </c>
      <c r="J56" s="3">
        <f t="shared" si="12"/>
        <v>1</v>
      </c>
      <c r="K56" s="3">
        <f t="shared" si="13"/>
        <v>0</v>
      </c>
      <c r="L56" s="3" t="str">
        <f t="shared" si="25"/>
        <v> </v>
      </c>
      <c r="M56" s="3">
        <f t="shared" si="14"/>
        <v>0</v>
      </c>
      <c r="N56" s="2">
        <v>6272</v>
      </c>
      <c r="O56" s="2">
        <v>4438</v>
      </c>
      <c r="P56" s="15">
        <f t="shared" si="26"/>
        <v>1.1663600525624178</v>
      </c>
      <c r="Q56" s="2" t="str">
        <f t="shared" si="27"/>
        <v> </v>
      </c>
      <c r="R56">
        <f t="shared" si="28"/>
        <v>0</v>
      </c>
      <c r="T56" s="12">
        <f t="shared" si="15"/>
        <v>0.482990606752983</v>
      </c>
      <c r="U56" s="3">
        <f t="shared" si="16"/>
        <v>1</v>
      </c>
      <c r="V56" s="3">
        <f t="shared" si="17"/>
        <v>0</v>
      </c>
      <c r="W56" s="12">
        <f t="shared" si="29"/>
        <v>0.4120323089778108</v>
      </c>
      <c r="X56" s="3">
        <f t="shared" si="18"/>
        <v>0</v>
      </c>
      <c r="Y56" s="3">
        <f t="shared" si="19"/>
        <v>0</v>
      </c>
      <c r="Z56" s="12">
        <f t="shared" si="30"/>
        <v>0.5823043357162752</v>
      </c>
      <c r="AA56">
        <v>10771</v>
      </c>
      <c r="AB56" s="3">
        <f t="shared" si="20"/>
        <v>0</v>
      </c>
      <c r="AC56" s="3">
        <f t="shared" si="21"/>
        <v>0</v>
      </c>
    </row>
    <row r="57" spans="1:29" ht="12.75">
      <c r="A57" s="4" t="s">
        <v>10</v>
      </c>
      <c r="B57" s="5">
        <v>6919</v>
      </c>
      <c r="C57" s="5">
        <v>9954</v>
      </c>
      <c r="D57">
        <f t="shared" si="22"/>
        <v>1.5722322684348</v>
      </c>
      <c r="E57">
        <f t="shared" si="9"/>
        <v>1</v>
      </c>
      <c r="F57" s="2">
        <f t="shared" si="23"/>
        <v>3578.5407018682126</v>
      </c>
      <c r="G57" s="3">
        <f t="shared" si="10"/>
        <v>0</v>
      </c>
      <c r="H57" s="2">
        <f t="shared" si="24"/>
        <v>4027.215538848326</v>
      </c>
      <c r="I57" s="12">
        <f t="shared" si="11"/>
        <v>0.5899365850767498</v>
      </c>
      <c r="J57" s="3">
        <f t="shared" si="12"/>
        <v>0</v>
      </c>
      <c r="K57" s="3">
        <f t="shared" si="13"/>
        <v>0</v>
      </c>
      <c r="L57" s="3" t="str">
        <f t="shared" si="25"/>
        <v>Mercer</v>
      </c>
      <c r="M57" s="3">
        <f t="shared" si="14"/>
        <v>1</v>
      </c>
      <c r="N57" s="2">
        <v>15650</v>
      </c>
      <c r="O57" s="2">
        <v>5118</v>
      </c>
      <c r="P57" s="15">
        <f t="shared" si="26"/>
        <v>0.7397022691140338</v>
      </c>
      <c r="Q57" s="2">
        <f t="shared" si="27"/>
        <v>1801</v>
      </c>
      <c r="R57">
        <f t="shared" si="28"/>
        <v>1</v>
      </c>
      <c r="T57" s="12">
        <f t="shared" si="15"/>
        <v>0.41006341492325016</v>
      </c>
      <c r="U57" s="3">
        <f t="shared" si="16"/>
        <v>0</v>
      </c>
      <c r="V57" s="3">
        <f t="shared" si="17"/>
        <v>0</v>
      </c>
      <c r="W57" s="12">
        <f t="shared" si="29"/>
        <v>0.244997606510292</v>
      </c>
      <c r="X57" s="3">
        <f t="shared" si="18"/>
        <v>1</v>
      </c>
      <c r="Y57" s="3">
        <f t="shared" si="19"/>
        <v>1</v>
      </c>
      <c r="Z57" s="12">
        <f t="shared" si="30"/>
        <v>0.749162278602202</v>
      </c>
      <c r="AA57">
        <v>20890</v>
      </c>
      <c r="AB57" s="3">
        <f t="shared" si="20"/>
        <v>1</v>
      </c>
      <c r="AC57" s="3">
        <f t="shared" si="21"/>
        <v>1</v>
      </c>
    </row>
    <row r="58" spans="1:29" ht="12.75">
      <c r="A58" s="4" t="s">
        <v>11</v>
      </c>
      <c r="B58" s="5">
        <v>17770</v>
      </c>
      <c r="C58" s="5">
        <v>24970</v>
      </c>
      <c r="D58">
        <f t="shared" si="22"/>
        <v>1.3613135762915498</v>
      </c>
      <c r="E58">
        <f t="shared" si="9"/>
        <v>0</v>
      </c>
      <c r="F58" s="2">
        <f t="shared" si="23"/>
        <v>0</v>
      </c>
      <c r="G58" s="3">
        <f t="shared" si="10"/>
        <v>3710.2701753716356</v>
      </c>
      <c r="H58" s="2">
        <f t="shared" si="24"/>
        <v>5881.567585682147</v>
      </c>
      <c r="I58" s="12">
        <f t="shared" si="11"/>
        <v>0.584230229293402</v>
      </c>
      <c r="J58" s="3">
        <f t="shared" si="12"/>
        <v>0</v>
      </c>
      <c r="K58" s="3">
        <f t="shared" si="13"/>
        <v>0</v>
      </c>
      <c r="L58" s="3" t="str">
        <f t="shared" si="25"/>
        <v>Miami</v>
      </c>
      <c r="M58" s="3">
        <f t="shared" si="14"/>
        <v>0</v>
      </c>
      <c r="N58" s="2">
        <v>33992</v>
      </c>
      <c r="O58" s="2">
        <v>17606</v>
      </c>
      <c r="P58" s="15">
        <f t="shared" si="26"/>
        <v>0.9907709622960045</v>
      </c>
      <c r="Q58" s="2">
        <f t="shared" si="27"/>
        <v>164</v>
      </c>
      <c r="R58">
        <f t="shared" si="28"/>
        <v>1</v>
      </c>
      <c r="T58" s="12">
        <f t="shared" si="15"/>
        <v>0.41576977070659804</v>
      </c>
      <c r="U58" s="3">
        <f t="shared" si="16"/>
        <v>0</v>
      </c>
      <c r="V58" s="3">
        <f t="shared" si="17"/>
        <v>0</v>
      </c>
      <c r="W58" s="18">
        <f t="shared" si="29"/>
        <v>0.3401468315301391</v>
      </c>
      <c r="X58" s="3">
        <f t="shared" si="18"/>
        <v>1</v>
      </c>
      <c r="Y58" s="3">
        <f t="shared" si="19"/>
        <v>1</v>
      </c>
      <c r="Z58" s="1">
        <f t="shared" si="30"/>
        <v>0.6567233384853168</v>
      </c>
      <c r="AA58">
        <v>51760</v>
      </c>
      <c r="AB58" s="3">
        <f t="shared" si="20"/>
        <v>1</v>
      </c>
      <c r="AC58" s="3">
        <f t="shared" si="21"/>
        <v>1</v>
      </c>
    </row>
    <row r="59" spans="1:29" ht="12.75">
      <c r="A59" s="4" t="s">
        <v>64</v>
      </c>
      <c r="B59" s="5">
        <v>2910</v>
      </c>
      <c r="C59" s="5">
        <v>2813</v>
      </c>
      <c r="D59">
        <f t="shared" si="22"/>
        <v>1.2172058300746533</v>
      </c>
      <c r="E59">
        <f t="shared" si="9"/>
        <v>0</v>
      </c>
      <c r="F59" s="2">
        <f t="shared" si="23"/>
        <v>0</v>
      </c>
      <c r="G59" s="3">
        <f t="shared" si="10"/>
        <v>0</v>
      </c>
      <c r="H59" s="2">
        <f t="shared" si="24"/>
        <v>0</v>
      </c>
      <c r="I59" s="12">
        <f t="shared" si="11"/>
        <v>0.4915254237288136</v>
      </c>
      <c r="J59" s="3">
        <f t="shared" si="12"/>
        <v>1</v>
      </c>
      <c r="K59" s="3">
        <f t="shared" si="13"/>
        <v>0</v>
      </c>
      <c r="L59" s="3" t="str">
        <f t="shared" si="25"/>
        <v> </v>
      </c>
      <c r="M59" s="3">
        <f t="shared" si="14"/>
        <v>0</v>
      </c>
      <c r="N59" s="2">
        <v>3424</v>
      </c>
      <c r="O59" s="2">
        <v>4243</v>
      </c>
      <c r="P59" s="15">
        <f t="shared" si="26"/>
        <v>1.4580756013745704</v>
      </c>
      <c r="Q59" s="2" t="str">
        <f t="shared" si="27"/>
        <v> </v>
      </c>
      <c r="R59">
        <f t="shared" si="28"/>
        <v>0</v>
      </c>
      <c r="T59" s="12">
        <f t="shared" si="15"/>
        <v>0.5084745762711864</v>
      </c>
      <c r="U59" s="3">
        <f t="shared" si="16"/>
        <v>1</v>
      </c>
      <c r="V59" s="3">
        <f t="shared" si="17"/>
        <v>0</v>
      </c>
      <c r="W59" s="12">
        <f t="shared" si="29"/>
        <v>0.5489714063915125</v>
      </c>
      <c r="X59" s="3">
        <f t="shared" si="18"/>
        <v>0</v>
      </c>
      <c r="Y59" s="3">
        <f t="shared" si="19"/>
        <v>0</v>
      </c>
      <c r="Z59" s="12">
        <f t="shared" si="30"/>
        <v>0.44300685729072325</v>
      </c>
      <c r="AA59">
        <v>7729</v>
      </c>
      <c r="AB59" s="3">
        <f t="shared" si="20"/>
        <v>0</v>
      </c>
      <c r="AC59" s="3">
        <f t="shared" si="21"/>
        <v>0</v>
      </c>
    </row>
    <row r="60" spans="1:29" ht="12.75" customHeight="1">
      <c r="A60" s="4" t="s">
        <v>65</v>
      </c>
      <c r="B60" s="5">
        <v>108260</v>
      </c>
      <c r="C60" s="5">
        <v>115413</v>
      </c>
      <c r="D60">
        <f t="shared" si="22"/>
        <v>1.1989203989152002</v>
      </c>
      <c r="E60">
        <f t="shared" si="9"/>
        <v>0</v>
      </c>
      <c r="F60" s="2">
        <f t="shared" si="23"/>
        <v>0</v>
      </c>
      <c r="G60" s="3">
        <f t="shared" si="10"/>
        <v>0</v>
      </c>
      <c r="H60" s="2">
        <f t="shared" si="24"/>
        <v>0</v>
      </c>
      <c r="I60" s="12">
        <f t="shared" si="11"/>
        <v>0.5159898601976993</v>
      </c>
      <c r="J60" s="3">
        <f t="shared" si="12"/>
        <v>1</v>
      </c>
      <c r="K60" s="3">
        <f t="shared" si="13"/>
        <v>0</v>
      </c>
      <c r="L60" s="3" t="str">
        <f t="shared" si="25"/>
        <v> </v>
      </c>
      <c r="M60" s="3">
        <f t="shared" si="14"/>
        <v>0</v>
      </c>
      <c r="N60" s="2">
        <v>138371</v>
      </c>
      <c r="O60" s="2">
        <v>142997</v>
      </c>
      <c r="P60" s="15">
        <f t="shared" si="26"/>
        <v>1.3208664326621098</v>
      </c>
      <c r="Q60" s="2" t="str">
        <f t="shared" si="27"/>
        <v> </v>
      </c>
      <c r="R60">
        <f t="shared" si="28"/>
        <v>0</v>
      </c>
      <c r="T60" s="12">
        <f t="shared" si="15"/>
        <v>0.4840101398023007</v>
      </c>
      <c r="U60" s="3">
        <f t="shared" si="16"/>
        <v>1</v>
      </c>
      <c r="V60" s="3">
        <f t="shared" si="17"/>
        <v>0</v>
      </c>
      <c r="W60" s="12">
        <f t="shared" si="29"/>
        <v>0.5060336041672565</v>
      </c>
      <c r="X60" s="3">
        <f t="shared" si="18"/>
        <v>0</v>
      </c>
      <c r="Y60" s="3">
        <f t="shared" si="19"/>
        <v>0</v>
      </c>
      <c r="Z60" s="12">
        <f t="shared" si="30"/>
        <v>0.48966325057328086</v>
      </c>
      <c r="AA60">
        <v>282584</v>
      </c>
      <c r="AB60" s="3">
        <f t="shared" si="20"/>
        <v>0</v>
      </c>
      <c r="AC60" s="3">
        <f t="shared" si="21"/>
        <v>0</v>
      </c>
    </row>
    <row r="61" spans="1:29" ht="12.75">
      <c r="A61" s="4" t="s">
        <v>66</v>
      </c>
      <c r="B61" s="5">
        <v>2300</v>
      </c>
      <c r="C61" s="5">
        <v>2949</v>
      </c>
      <c r="D61">
        <f t="shared" si="22"/>
        <v>1.2743302814513395</v>
      </c>
      <c r="E61">
        <f t="shared" si="9"/>
        <v>0</v>
      </c>
      <c r="F61" s="2">
        <f t="shared" si="23"/>
        <v>0</v>
      </c>
      <c r="G61" s="3">
        <f t="shared" si="10"/>
        <v>0</v>
      </c>
      <c r="H61" s="2">
        <f t="shared" si="24"/>
        <v>0</v>
      </c>
      <c r="I61" s="12">
        <f t="shared" si="11"/>
        <v>0.5618212992951038</v>
      </c>
      <c r="J61" s="3">
        <f t="shared" si="12"/>
        <v>0</v>
      </c>
      <c r="K61" s="3">
        <f t="shared" si="13"/>
        <v>0</v>
      </c>
      <c r="L61" s="3" t="str">
        <f t="shared" si="25"/>
        <v> </v>
      </c>
      <c r="M61" s="3">
        <f t="shared" si="14"/>
        <v>0</v>
      </c>
      <c r="N61" s="2">
        <v>3758</v>
      </c>
      <c r="O61" s="2">
        <v>2875</v>
      </c>
      <c r="P61" s="15">
        <f t="shared" si="26"/>
        <v>1.25</v>
      </c>
      <c r="Q61" s="2" t="str">
        <f t="shared" si="27"/>
        <v> </v>
      </c>
      <c r="R61">
        <f t="shared" si="28"/>
        <v>0</v>
      </c>
      <c r="T61" s="12">
        <f t="shared" si="15"/>
        <v>0.4381787007048962</v>
      </c>
      <c r="U61" s="3">
        <f t="shared" si="16"/>
        <v>0</v>
      </c>
      <c r="V61" s="3">
        <f t="shared" si="17"/>
        <v>0</v>
      </c>
      <c r="W61" s="12">
        <f t="shared" si="29"/>
        <v>0.428912427271371</v>
      </c>
      <c r="X61" s="3">
        <f t="shared" si="18"/>
        <v>0</v>
      </c>
      <c r="Y61" s="3">
        <f t="shared" si="19"/>
        <v>0</v>
      </c>
      <c r="Z61" s="12">
        <f t="shared" si="30"/>
        <v>0.5606444875428912</v>
      </c>
      <c r="AA61">
        <v>6703</v>
      </c>
      <c r="AB61" s="3">
        <f t="shared" si="20"/>
        <v>0</v>
      </c>
      <c r="AC61" s="3">
        <f t="shared" si="21"/>
        <v>0</v>
      </c>
    </row>
    <row r="62" spans="1:29" ht="12.75">
      <c r="A62" s="4" t="s">
        <v>67</v>
      </c>
      <c r="B62" s="5">
        <v>5281</v>
      </c>
      <c r="C62" s="5">
        <v>7912</v>
      </c>
      <c r="D62">
        <f t="shared" si="22"/>
        <v>1.3238119312436805</v>
      </c>
      <c r="E62">
        <f t="shared" si="9"/>
        <v>0</v>
      </c>
      <c r="F62" s="2">
        <f t="shared" si="23"/>
        <v>0</v>
      </c>
      <c r="G62" s="3">
        <f t="shared" si="10"/>
        <v>0</v>
      </c>
      <c r="H62" s="2">
        <f t="shared" si="24"/>
        <v>0</v>
      </c>
      <c r="I62" s="12">
        <f t="shared" si="11"/>
        <v>0.599711968468127</v>
      </c>
      <c r="J62" s="3">
        <f t="shared" si="12"/>
        <v>0</v>
      </c>
      <c r="K62" s="3">
        <f t="shared" si="13"/>
        <v>0</v>
      </c>
      <c r="L62" s="3" t="str">
        <f t="shared" si="25"/>
        <v> </v>
      </c>
      <c r="M62" s="3">
        <f t="shared" si="14"/>
        <v>0</v>
      </c>
      <c r="N62" s="2">
        <v>10474</v>
      </c>
      <c r="O62" s="2">
        <v>5775</v>
      </c>
      <c r="P62" s="15">
        <f t="shared" si="26"/>
        <v>1.0935428896042416</v>
      </c>
      <c r="Q62" s="2" t="str">
        <f t="shared" si="27"/>
        <v> </v>
      </c>
      <c r="R62">
        <f t="shared" si="28"/>
        <v>0</v>
      </c>
      <c r="T62" s="12">
        <f t="shared" si="15"/>
        <v>0.400288031531873</v>
      </c>
      <c r="U62" s="3">
        <f t="shared" si="16"/>
        <v>0</v>
      </c>
      <c r="V62" s="3">
        <f t="shared" si="17"/>
        <v>0</v>
      </c>
      <c r="W62" s="12">
        <f t="shared" si="29"/>
        <v>0.35368691817736403</v>
      </c>
      <c r="X62" s="3">
        <f t="shared" si="18"/>
        <v>0</v>
      </c>
      <c r="Y62" s="3">
        <f t="shared" si="19"/>
        <v>0</v>
      </c>
      <c r="Z62" s="12">
        <f t="shared" si="30"/>
        <v>0.6414747672709457</v>
      </c>
      <c r="AA62">
        <v>16328</v>
      </c>
      <c r="AB62" s="3">
        <f t="shared" si="20"/>
        <v>0</v>
      </c>
      <c r="AC62" s="3">
        <f t="shared" si="21"/>
        <v>0</v>
      </c>
    </row>
    <row r="63" spans="1:29" ht="12.75">
      <c r="A63" s="4" t="s">
        <v>68</v>
      </c>
      <c r="B63" s="5">
        <v>13641</v>
      </c>
      <c r="C63" s="5">
        <v>18246</v>
      </c>
      <c r="D63">
        <f t="shared" si="22"/>
        <v>1.219664584018415</v>
      </c>
      <c r="E63">
        <f t="shared" si="9"/>
        <v>0</v>
      </c>
      <c r="F63" s="2">
        <f t="shared" si="23"/>
        <v>0</v>
      </c>
      <c r="G63" s="3">
        <f t="shared" si="10"/>
        <v>0</v>
      </c>
      <c r="H63" s="2">
        <f t="shared" si="24"/>
        <v>0</v>
      </c>
      <c r="I63" s="12">
        <f t="shared" si="11"/>
        <v>0.5722081098880422</v>
      </c>
      <c r="J63" s="3">
        <f t="shared" si="12"/>
        <v>0</v>
      </c>
      <c r="K63" s="3">
        <f t="shared" si="13"/>
        <v>0</v>
      </c>
      <c r="L63" s="3" t="str">
        <f t="shared" si="25"/>
        <v> </v>
      </c>
      <c r="M63" s="3">
        <f t="shared" si="14"/>
        <v>0</v>
      </c>
      <c r="N63" s="2">
        <v>22254</v>
      </c>
      <c r="O63" s="2">
        <v>16421</v>
      </c>
      <c r="P63" s="15">
        <f t="shared" si="26"/>
        <v>1.2037973755589766</v>
      </c>
      <c r="Q63" s="2" t="str">
        <f t="shared" si="27"/>
        <v> </v>
      </c>
      <c r="R63">
        <f t="shared" si="28"/>
        <v>0</v>
      </c>
      <c r="T63" s="12">
        <f t="shared" si="15"/>
        <v>0.42779189011195784</v>
      </c>
      <c r="U63" s="3">
        <f t="shared" si="16"/>
        <v>0</v>
      </c>
      <c r="V63" s="3">
        <f t="shared" si="17"/>
        <v>0</v>
      </c>
      <c r="W63" s="12">
        <f t="shared" si="29"/>
        <v>0.42250295888437195</v>
      </c>
      <c r="X63" s="3">
        <f t="shared" si="18"/>
        <v>0</v>
      </c>
      <c r="Y63" s="3">
        <f t="shared" si="19"/>
        <v>0</v>
      </c>
      <c r="Z63" s="12">
        <f t="shared" si="30"/>
        <v>0.5725827201152679</v>
      </c>
      <c r="AA63">
        <v>38866</v>
      </c>
      <c r="AB63" s="3">
        <f t="shared" si="20"/>
        <v>0</v>
      </c>
      <c r="AC63" s="3">
        <f t="shared" si="21"/>
        <v>0</v>
      </c>
    </row>
    <row r="64" spans="1:29" ht="12.75">
      <c r="A64" s="4" t="s">
        <v>69</v>
      </c>
      <c r="B64" s="5">
        <v>2097</v>
      </c>
      <c r="C64" s="5">
        <v>2815</v>
      </c>
      <c r="D64">
        <f t="shared" si="22"/>
        <v>1.3644760213143872</v>
      </c>
      <c r="E64">
        <f t="shared" si="9"/>
        <v>0</v>
      </c>
      <c r="F64" s="2">
        <f t="shared" si="23"/>
        <v>0</v>
      </c>
      <c r="G64" s="3">
        <f t="shared" si="10"/>
        <v>0</v>
      </c>
      <c r="H64" s="2">
        <f t="shared" si="24"/>
        <v>0</v>
      </c>
      <c r="I64" s="12">
        <f t="shared" si="11"/>
        <v>0.573086319218241</v>
      </c>
      <c r="J64" s="3">
        <f t="shared" si="12"/>
        <v>0</v>
      </c>
      <c r="K64" s="3">
        <f t="shared" si="13"/>
        <v>0</v>
      </c>
      <c r="L64" s="3" t="str">
        <f t="shared" si="25"/>
        <v> </v>
      </c>
      <c r="M64" s="3">
        <f t="shared" si="14"/>
        <v>0</v>
      </c>
      <c r="N64" s="2">
        <v>3841</v>
      </c>
      <c r="O64" s="2">
        <v>2654</v>
      </c>
      <c r="P64" s="15">
        <f t="shared" si="26"/>
        <v>1.2656175488793515</v>
      </c>
      <c r="Q64" s="2" t="str">
        <f t="shared" si="27"/>
        <v> </v>
      </c>
      <c r="R64">
        <f t="shared" si="28"/>
        <v>0</v>
      </c>
      <c r="T64" s="12">
        <f t="shared" si="15"/>
        <v>0.42691368078175895</v>
      </c>
      <c r="U64" s="3">
        <f t="shared" si="16"/>
        <v>0</v>
      </c>
      <c r="V64" s="3">
        <f t="shared" si="17"/>
        <v>0</v>
      </c>
      <c r="W64" s="12">
        <f t="shared" si="29"/>
        <v>0.40581039755351683</v>
      </c>
      <c r="X64" s="3">
        <f t="shared" si="18"/>
        <v>0</v>
      </c>
      <c r="Y64" s="3">
        <f t="shared" si="19"/>
        <v>0</v>
      </c>
      <c r="Z64" s="12">
        <f t="shared" si="30"/>
        <v>0.5873088685015291</v>
      </c>
      <c r="AA64">
        <v>6540</v>
      </c>
      <c r="AB64" s="3">
        <f t="shared" si="20"/>
        <v>0</v>
      </c>
      <c r="AC64" s="3">
        <f t="shared" si="21"/>
        <v>0</v>
      </c>
    </row>
    <row r="65" spans="1:29" ht="12.75">
      <c r="A65" s="4" t="s">
        <v>70</v>
      </c>
      <c r="B65" s="5">
        <v>8201</v>
      </c>
      <c r="C65" s="5">
        <v>11474</v>
      </c>
      <c r="D65">
        <f t="shared" si="22"/>
        <v>1.052204985183894</v>
      </c>
      <c r="E65">
        <f t="shared" si="9"/>
        <v>0</v>
      </c>
      <c r="F65" s="2">
        <f t="shared" si="23"/>
        <v>0</v>
      </c>
      <c r="G65" s="3">
        <f t="shared" si="10"/>
        <v>0</v>
      </c>
      <c r="H65" s="2">
        <f t="shared" si="24"/>
        <v>0</v>
      </c>
      <c r="I65" s="12">
        <f t="shared" si="11"/>
        <v>0.5831766200762388</v>
      </c>
      <c r="J65" s="3">
        <f t="shared" si="12"/>
        <v>0</v>
      </c>
      <c r="K65" s="3">
        <f t="shared" si="13"/>
        <v>0</v>
      </c>
      <c r="L65" s="3" t="str">
        <f t="shared" si="25"/>
        <v> </v>
      </c>
      <c r="M65" s="3">
        <f t="shared" si="14"/>
        <v>0</v>
      </c>
      <c r="N65" s="2">
        <v>12073</v>
      </c>
      <c r="O65" s="2">
        <v>11118</v>
      </c>
      <c r="P65" s="15">
        <f t="shared" si="26"/>
        <v>1.3556883306913792</v>
      </c>
      <c r="Q65" s="2" t="str">
        <f t="shared" si="27"/>
        <v> </v>
      </c>
      <c r="R65">
        <f t="shared" si="28"/>
        <v>0</v>
      </c>
      <c r="T65" s="12">
        <f t="shared" si="15"/>
        <v>0.4168233799237612</v>
      </c>
      <c r="U65" s="3">
        <f t="shared" si="16"/>
        <v>0</v>
      </c>
      <c r="V65" s="3">
        <f t="shared" si="17"/>
        <v>0</v>
      </c>
      <c r="W65" s="12">
        <f t="shared" si="29"/>
        <v>0.4780085128337418</v>
      </c>
      <c r="X65" s="3">
        <f t="shared" si="18"/>
        <v>0</v>
      </c>
      <c r="Y65" s="3">
        <f t="shared" si="19"/>
        <v>0</v>
      </c>
      <c r="Z65" s="12">
        <f t="shared" si="30"/>
        <v>0.5190678876993852</v>
      </c>
      <c r="AA65">
        <v>23259</v>
      </c>
      <c r="AB65" s="3">
        <f t="shared" si="20"/>
        <v>0</v>
      </c>
      <c r="AC65" s="3">
        <f t="shared" si="21"/>
        <v>0</v>
      </c>
    </row>
    <row r="66" spans="1:29" ht="12.75">
      <c r="A66" s="4" t="s">
        <v>71</v>
      </c>
      <c r="B66" s="5">
        <v>3592</v>
      </c>
      <c r="C66" s="5">
        <v>4287</v>
      </c>
      <c r="D66">
        <f t="shared" si="22"/>
        <v>1.4476323769535806</v>
      </c>
      <c r="E66">
        <f t="shared" si="9"/>
        <v>1</v>
      </c>
      <c r="F66" s="2">
        <f t="shared" si="23"/>
        <v>0</v>
      </c>
      <c r="G66" s="3">
        <f t="shared" si="10"/>
        <v>0</v>
      </c>
      <c r="H66" s="2">
        <f t="shared" si="24"/>
        <v>0</v>
      </c>
      <c r="I66" s="12">
        <f t="shared" si="11"/>
        <v>0.5441045817997208</v>
      </c>
      <c r="J66" s="3">
        <f t="shared" si="12"/>
        <v>0</v>
      </c>
      <c r="K66" s="3">
        <f t="shared" si="13"/>
        <v>0</v>
      </c>
      <c r="L66" s="3" t="str">
        <f t="shared" si="25"/>
        <v> </v>
      </c>
      <c r="M66" s="3">
        <f t="shared" si="14"/>
        <v>0</v>
      </c>
      <c r="N66" s="2">
        <v>6206</v>
      </c>
      <c r="O66" s="2">
        <v>3610</v>
      </c>
      <c r="P66" s="15">
        <f t="shared" si="26"/>
        <v>1.005011135857461</v>
      </c>
      <c r="Q66" s="2" t="str">
        <f t="shared" si="27"/>
        <v> </v>
      </c>
      <c r="R66">
        <f t="shared" si="28"/>
        <v>0</v>
      </c>
      <c r="T66" s="12">
        <f t="shared" si="15"/>
        <v>0.45589541820027923</v>
      </c>
      <c r="U66" s="3">
        <f t="shared" si="16"/>
        <v>0</v>
      </c>
      <c r="V66" s="3">
        <f t="shared" si="17"/>
        <v>0</v>
      </c>
      <c r="W66" s="12">
        <f t="shared" si="29"/>
        <v>0.3654216013766576</v>
      </c>
      <c r="X66" s="3">
        <f t="shared" si="18"/>
        <v>0</v>
      </c>
      <c r="Y66" s="3">
        <f t="shared" si="19"/>
        <v>0</v>
      </c>
      <c r="Z66" s="12">
        <f t="shared" si="30"/>
        <v>0.628201234942808</v>
      </c>
      <c r="AA66">
        <v>9879</v>
      </c>
      <c r="AB66" s="3">
        <f t="shared" si="20"/>
        <v>0</v>
      </c>
      <c r="AC66" s="3">
        <f t="shared" si="21"/>
        <v>0</v>
      </c>
    </row>
    <row r="67" spans="1:29" ht="12.75">
      <c r="A67" s="4" t="s">
        <v>72</v>
      </c>
      <c r="B67" s="5">
        <v>5645</v>
      </c>
      <c r="C67" s="5">
        <v>6606</v>
      </c>
      <c r="D67">
        <f t="shared" si="22"/>
        <v>1.1892219194671512</v>
      </c>
      <c r="E67">
        <f t="shared" si="9"/>
        <v>0</v>
      </c>
      <c r="F67" s="2">
        <f t="shared" si="23"/>
        <v>0</v>
      </c>
      <c r="G67" s="3">
        <f t="shared" si="10"/>
        <v>0</v>
      </c>
      <c r="H67" s="2">
        <f t="shared" si="24"/>
        <v>0</v>
      </c>
      <c r="I67" s="12">
        <f t="shared" si="11"/>
        <v>0.5392212880581178</v>
      </c>
      <c r="J67" s="3">
        <f t="shared" si="12"/>
        <v>0</v>
      </c>
      <c r="K67" s="3">
        <f t="shared" si="13"/>
        <v>0</v>
      </c>
      <c r="L67" s="3" t="str">
        <f t="shared" si="25"/>
        <v> </v>
      </c>
      <c r="M67" s="3">
        <f t="shared" si="14"/>
        <v>0</v>
      </c>
      <c r="N67" s="2">
        <v>7856</v>
      </c>
      <c r="O67" s="2">
        <v>7257</v>
      </c>
      <c r="P67" s="15">
        <f t="shared" si="26"/>
        <v>1.2855624446412754</v>
      </c>
      <c r="Q67" s="2" t="str">
        <f t="shared" si="27"/>
        <v> </v>
      </c>
      <c r="R67">
        <f t="shared" si="28"/>
        <v>0</v>
      </c>
      <c r="T67" s="12">
        <f t="shared" si="15"/>
        <v>0.46077871194188225</v>
      </c>
      <c r="U67" s="3">
        <f t="shared" si="16"/>
        <v>0</v>
      </c>
      <c r="V67" s="3">
        <f t="shared" si="17"/>
        <v>0</v>
      </c>
      <c r="W67" s="12">
        <f t="shared" si="29"/>
        <v>0.47777997234841</v>
      </c>
      <c r="X67" s="3">
        <f t="shared" si="18"/>
        <v>0</v>
      </c>
      <c r="Y67" s="3">
        <f t="shared" si="19"/>
        <v>0</v>
      </c>
      <c r="Z67" s="12">
        <f t="shared" si="30"/>
        <v>0.5172164066100468</v>
      </c>
      <c r="AA67">
        <v>15189</v>
      </c>
      <c r="AB67" s="3">
        <f t="shared" si="20"/>
        <v>0</v>
      </c>
      <c r="AC67" s="3">
        <f t="shared" si="21"/>
        <v>0</v>
      </c>
    </row>
    <row r="68" spans="1:29" ht="12.75">
      <c r="A68" s="4" t="s">
        <v>73</v>
      </c>
      <c r="B68" s="5">
        <v>7269</v>
      </c>
      <c r="C68" s="5">
        <v>10148</v>
      </c>
      <c r="D68">
        <f aca="true" t="shared" si="31" ref="D68:D99">N68/C68</f>
        <v>1.395447378793851</v>
      </c>
      <c r="E68">
        <f t="shared" si="9"/>
        <v>0</v>
      </c>
      <c r="F68" s="2">
        <f aca="true" t="shared" si="32" ref="F68:F99">(N68-$D$93*C68)*R68*E68</f>
        <v>0</v>
      </c>
      <c r="G68" s="3">
        <f t="shared" si="10"/>
        <v>0</v>
      </c>
      <c r="H68" s="2">
        <f aca="true" t="shared" si="33" ref="H68:H92">(B68*$H$2-O68)*R68</f>
        <v>0</v>
      </c>
      <c r="I68" s="12">
        <f t="shared" si="11"/>
        <v>0.5826491359017052</v>
      </c>
      <c r="J68" s="3">
        <f t="shared" si="12"/>
        <v>0</v>
      </c>
      <c r="K68" s="3">
        <f t="shared" si="13"/>
        <v>0</v>
      </c>
      <c r="L68" s="3" t="str">
        <f aca="true" t="shared" si="34" ref="L68:L91">IF(B68&gt;Q68,A68," ")</f>
        <v> </v>
      </c>
      <c r="M68" s="3">
        <f t="shared" si="14"/>
        <v>0</v>
      </c>
      <c r="N68" s="2">
        <v>14161</v>
      </c>
      <c r="O68" s="2">
        <v>8579</v>
      </c>
      <c r="P68" s="15">
        <f aca="true" t="shared" si="35" ref="P68:P99">O68/B68</f>
        <v>1.1802173613977163</v>
      </c>
      <c r="Q68" s="2" t="str">
        <f aca="true" t="shared" si="36" ref="Q68:Q91">IF(B68&gt;O68,B68-O68," ")</f>
        <v> </v>
      </c>
      <c r="R68">
        <f aca="true" t="shared" si="37" ref="R68:R91">IF(Q68=" ",0,1)</f>
        <v>0</v>
      </c>
      <c r="T68" s="12">
        <f t="shared" si="15"/>
        <v>0.4173508640982948</v>
      </c>
      <c r="U68" s="3">
        <f t="shared" si="16"/>
        <v>0</v>
      </c>
      <c r="V68" s="3">
        <f t="shared" si="17"/>
        <v>0</v>
      </c>
      <c r="W68" s="12">
        <f aca="true" t="shared" si="38" ref="W68:W91">O68/AA68</f>
        <v>0.3754157185366708</v>
      </c>
      <c r="X68" s="3">
        <f t="shared" si="18"/>
        <v>0</v>
      </c>
      <c r="Y68" s="3">
        <f t="shared" si="19"/>
        <v>0</v>
      </c>
      <c r="Z68" s="12">
        <f aca="true" t="shared" si="39" ref="Z68:Z91">N68/AA68</f>
        <v>0.619683178715211</v>
      </c>
      <c r="AA68">
        <v>22852</v>
      </c>
      <c r="AB68" s="3">
        <f t="shared" si="20"/>
        <v>0</v>
      </c>
      <c r="AC68" s="3">
        <f t="shared" si="21"/>
        <v>0</v>
      </c>
    </row>
    <row r="69" spans="1:29" ht="12.75">
      <c r="A69" s="4" t="s">
        <v>74</v>
      </c>
      <c r="B69" s="5">
        <v>4560</v>
      </c>
      <c r="C69" s="5">
        <v>5161</v>
      </c>
      <c r="D69">
        <f t="shared" si="31"/>
        <v>1.2633210618097268</v>
      </c>
      <c r="E69">
        <f aca="true" t="shared" si="40" ref="E69:E91">IF(D69&gt;1.43,1,0)</f>
        <v>0</v>
      </c>
      <c r="F69" s="2">
        <f t="shared" si="32"/>
        <v>0</v>
      </c>
      <c r="G69" s="3">
        <f aca="true" t="shared" si="41" ref="G69:G91">IF(AND(R69=1,E69=0),N69-$D$93*C69,0)</f>
        <v>0</v>
      </c>
      <c r="H69" s="2">
        <f t="shared" si="33"/>
        <v>0</v>
      </c>
      <c r="I69" s="12">
        <f aca="true" t="shared" si="42" ref="I69:I93">C69/(C69+B69)</f>
        <v>0.5309124575660941</v>
      </c>
      <c r="J69" s="3">
        <f aca="true" t="shared" si="43" ref="J69:J91">IF(I69&lt;53.2%,1,0)</f>
        <v>1</v>
      </c>
      <c r="K69" s="3">
        <f aca="true" t="shared" si="44" ref="K69:K91">IF(R69*J69=1,1,0)</f>
        <v>0</v>
      </c>
      <c r="L69" s="3" t="str">
        <f t="shared" si="34"/>
        <v> </v>
      </c>
      <c r="M69" s="3">
        <f aca="true" t="shared" si="45" ref="M69:M91">IF(R69*E69=1,1,0)</f>
        <v>0</v>
      </c>
      <c r="N69" s="2">
        <v>6520</v>
      </c>
      <c r="O69" s="2">
        <v>5989</v>
      </c>
      <c r="P69" s="15">
        <f t="shared" si="35"/>
        <v>1.313377192982456</v>
      </c>
      <c r="Q69" s="2" t="str">
        <f t="shared" si="36"/>
        <v> </v>
      </c>
      <c r="R69">
        <f t="shared" si="37"/>
        <v>0</v>
      </c>
      <c r="T69" s="12">
        <f aca="true" t="shared" si="46" ref="T69:T93">1-I69</f>
        <v>0.46908754243390594</v>
      </c>
      <c r="U69" s="3">
        <f aca="true" t="shared" si="47" ref="U69:U91">IF(T69&gt;46.8%,1,0)</f>
        <v>1</v>
      </c>
      <c r="V69" s="3">
        <f aca="true" t="shared" si="48" ref="V69:V91">IF(U69*R69=1,1,0)</f>
        <v>0</v>
      </c>
      <c r="W69" s="12">
        <f t="shared" si="38"/>
        <v>0.4762245547073791</v>
      </c>
      <c r="X69" s="3">
        <f aca="true" t="shared" si="49" ref="X69:X93">IF(W69&lt;34.1%,1,0)</f>
        <v>0</v>
      </c>
      <c r="Y69" s="3">
        <f aca="true" t="shared" si="50" ref="Y69:Y91">IF(R69*X69=1,1,0)</f>
        <v>0</v>
      </c>
      <c r="Z69" s="12">
        <f t="shared" si="39"/>
        <v>0.5184478371501272</v>
      </c>
      <c r="AA69">
        <v>12576</v>
      </c>
      <c r="AB69" s="3">
        <f aca="true" t="shared" si="51" ref="AB69:AB91">IF(Z69&gt;65.6%,1,0)</f>
        <v>0</v>
      </c>
      <c r="AC69" s="3">
        <f aca="true" t="shared" si="52" ref="AC69:AC91">IF(R69*AB69=1,1,0)</f>
        <v>0</v>
      </c>
    </row>
    <row r="70" spans="1:29" ht="12.75">
      <c r="A70" s="4" t="s">
        <v>75</v>
      </c>
      <c r="B70" s="5">
        <v>30274</v>
      </c>
      <c r="C70" s="5">
        <v>30691</v>
      </c>
      <c r="D70">
        <f t="shared" si="31"/>
        <v>1.1593952624547914</v>
      </c>
      <c r="E70">
        <f t="shared" si="40"/>
        <v>0</v>
      </c>
      <c r="F70" s="2">
        <f t="shared" si="32"/>
        <v>0</v>
      </c>
      <c r="G70" s="3">
        <f t="shared" si="41"/>
        <v>0</v>
      </c>
      <c r="H70" s="2">
        <f t="shared" si="33"/>
        <v>0</v>
      </c>
      <c r="I70" s="12">
        <f t="shared" si="42"/>
        <v>0.5034199950791438</v>
      </c>
      <c r="J70" s="3">
        <f t="shared" si="43"/>
        <v>1</v>
      </c>
      <c r="K70" s="3">
        <f t="shared" si="44"/>
        <v>0</v>
      </c>
      <c r="L70" s="3" t="str">
        <f t="shared" si="34"/>
        <v> </v>
      </c>
      <c r="M70" s="3">
        <f t="shared" si="45"/>
        <v>0</v>
      </c>
      <c r="N70" s="2">
        <v>35583</v>
      </c>
      <c r="O70" s="2">
        <v>40675</v>
      </c>
      <c r="P70" s="15">
        <f t="shared" si="35"/>
        <v>1.343562132522957</v>
      </c>
      <c r="Q70" s="2" t="str">
        <f t="shared" si="36"/>
        <v> </v>
      </c>
      <c r="R70">
        <f t="shared" si="37"/>
        <v>0</v>
      </c>
      <c r="T70" s="12">
        <f t="shared" si="46"/>
        <v>0.4965800049208562</v>
      </c>
      <c r="U70" s="3">
        <f t="shared" si="47"/>
        <v>1</v>
      </c>
      <c r="V70" s="3">
        <f t="shared" si="48"/>
        <v>0</v>
      </c>
      <c r="W70" s="12">
        <f t="shared" si="38"/>
        <v>0.5306796091171213</v>
      </c>
      <c r="X70" s="3">
        <f t="shared" si="49"/>
        <v>0</v>
      </c>
      <c r="Y70" s="3">
        <f t="shared" si="50"/>
        <v>0</v>
      </c>
      <c r="Z70" s="12">
        <f t="shared" si="39"/>
        <v>0.4642451759364359</v>
      </c>
      <c r="AA70">
        <v>76647</v>
      </c>
      <c r="AB70" s="3">
        <f t="shared" si="51"/>
        <v>0</v>
      </c>
      <c r="AC70" s="3">
        <f t="shared" si="52"/>
        <v>0</v>
      </c>
    </row>
    <row r="71" spans="1:29" ht="12.75">
      <c r="A71" s="4" t="s">
        <v>76</v>
      </c>
      <c r="B71" s="5">
        <v>6741</v>
      </c>
      <c r="C71" s="5">
        <v>10050</v>
      </c>
      <c r="D71">
        <f t="shared" si="31"/>
        <v>1.3665671641791044</v>
      </c>
      <c r="E71">
        <f t="shared" si="40"/>
        <v>0</v>
      </c>
      <c r="F71" s="2">
        <f t="shared" si="32"/>
        <v>0</v>
      </c>
      <c r="G71" s="3">
        <f t="shared" si="41"/>
        <v>0</v>
      </c>
      <c r="H71" s="2">
        <f t="shared" si="33"/>
        <v>0</v>
      </c>
      <c r="I71" s="12">
        <f t="shared" si="42"/>
        <v>0.5985349294264785</v>
      </c>
      <c r="J71" s="3">
        <f t="shared" si="43"/>
        <v>0</v>
      </c>
      <c r="K71" s="3">
        <f t="shared" si="44"/>
        <v>0</v>
      </c>
      <c r="L71" s="3" t="str">
        <f t="shared" si="34"/>
        <v> </v>
      </c>
      <c r="M71" s="3">
        <f t="shared" si="45"/>
        <v>0</v>
      </c>
      <c r="N71" s="2">
        <v>13734</v>
      </c>
      <c r="O71" s="2">
        <v>7274</v>
      </c>
      <c r="P71" s="15">
        <f t="shared" si="35"/>
        <v>1.0790683874796025</v>
      </c>
      <c r="Q71" s="2" t="str">
        <f t="shared" si="36"/>
        <v> </v>
      </c>
      <c r="R71">
        <f t="shared" si="37"/>
        <v>0</v>
      </c>
      <c r="T71" s="12">
        <f t="shared" si="46"/>
        <v>0.40146507057352154</v>
      </c>
      <c r="U71" s="3">
        <f t="shared" si="47"/>
        <v>0</v>
      </c>
      <c r="V71" s="3">
        <f t="shared" si="48"/>
        <v>0</v>
      </c>
      <c r="W71" s="12">
        <f t="shared" si="38"/>
        <v>0.34429876461400105</v>
      </c>
      <c r="X71" s="3">
        <f t="shared" si="49"/>
        <v>0</v>
      </c>
      <c r="Y71" s="3">
        <f t="shared" si="50"/>
        <v>0</v>
      </c>
      <c r="Z71" s="12">
        <f t="shared" si="39"/>
        <v>0.6500686325554977</v>
      </c>
      <c r="AA71">
        <v>21127</v>
      </c>
      <c r="AB71" s="3">
        <f t="shared" si="51"/>
        <v>0</v>
      </c>
      <c r="AC71" s="3">
        <f t="shared" si="52"/>
        <v>0</v>
      </c>
    </row>
    <row r="72" spans="1:29" ht="12.75">
      <c r="A72" s="4" t="s">
        <v>12</v>
      </c>
      <c r="B72" s="5">
        <v>4846</v>
      </c>
      <c r="C72" s="5">
        <v>9397</v>
      </c>
      <c r="D72">
        <f t="shared" si="31"/>
        <v>1.5292114504629137</v>
      </c>
      <c r="E72">
        <f t="shared" si="40"/>
        <v>1</v>
      </c>
      <c r="F72" s="2">
        <f t="shared" si="32"/>
        <v>2974.02822739156</v>
      </c>
      <c r="G72" s="3">
        <f t="shared" si="41"/>
        <v>0</v>
      </c>
      <c r="H72" s="2">
        <f t="shared" si="33"/>
        <v>2013.2196128427504</v>
      </c>
      <c r="I72" s="12">
        <f t="shared" si="42"/>
        <v>0.6597626904444288</v>
      </c>
      <c r="J72" s="3">
        <f t="shared" si="43"/>
        <v>0</v>
      </c>
      <c r="K72" s="3">
        <f t="shared" si="44"/>
        <v>0</v>
      </c>
      <c r="L72" s="3" t="str">
        <f t="shared" si="34"/>
        <v>Putnam</v>
      </c>
      <c r="M72" s="3">
        <f t="shared" si="45"/>
        <v>1</v>
      </c>
      <c r="N72" s="2">
        <v>14370</v>
      </c>
      <c r="O72" s="2">
        <v>4392</v>
      </c>
      <c r="P72" s="15">
        <f t="shared" si="35"/>
        <v>0.9063144861741642</v>
      </c>
      <c r="Q72" s="2">
        <f t="shared" si="36"/>
        <v>454</v>
      </c>
      <c r="R72">
        <f t="shared" si="37"/>
        <v>1</v>
      </c>
      <c r="T72" s="12">
        <f t="shared" si="46"/>
        <v>0.3402373095555712</v>
      </c>
      <c r="U72" s="3">
        <f t="shared" si="47"/>
        <v>0</v>
      </c>
      <c r="V72" s="3">
        <f t="shared" si="48"/>
        <v>0</v>
      </c>
      <c r="W72" s="12">
        <f t="shared" si="38"/>
        <v>0.23300970873786409</v>
      </c>
      <c r="X72" s="3">
        <f t="shared" si="49"/>
        <v>1</v>
      </c>
      <c r="Y72" s="3">
        <f t="shared" si="50"/>
        <v>1</v>
      </c>
      <c r="Z72" s="12">
        <f t="shared" si="39"/>
        <v>0.7623746617857712</v>
      </c>
      <c r="AA72">
        <v>18849</v>
      </c>
      <c r="AB72" s="3">
        <f t="shared" si="51"/>
        <v>1</v>
      </c>
      <c r="AC72" s="3">
        <f t="shared" si="52"/>
        <v>1</v>
      </c>
    </row>
    <row r="73" spans="1:29" ht="12.75">
      <c r="A73" s="4" t="s">
        <v>77</v>
      </c>
      <c r="B73" s="5">
        <v>20271</v>
      </c>
      <c r="C73" s="5">
        <v>29124</v>
      </c>
      <c r="D73">
        <f t="shared" si="31"/>
        <v>1.2660348853179508</v>
      </c>
      <c r="E73">
        <f t="shared" si="40"/>
        <v>0</v>
      </c>
      <c r="F73" s="2">
        <f t="shared" si="32"/>
        <v>0</v>
      </c>
      <c r="G73" s="3">
        <f t="shared" si="41"/>
        <v>0</v>
      </c>
      <c r="H73" s="2">
        <f t="shared" si="33"/>
        <v>0</v>
      </c>
      <c r="I73" s="12">
        <f t="shared" si="42"/>
        <v>0.5896143334345582</v>
      </c>
      <c r="J73" s="3">
        <f t="shared" si="43"/>
        <v>0</v>
      </c>
      <c r="K73" s="3">
        <f t="shared" si="44"/>
        <v>0</v>
      </c>
      <c r="L73" s="3" t="str">
        <f t="shared" si="34"/>
        <v> </v>
      </c>
      <c r="M73" s="3">
        <f t="shared" si="45"/>
        <v>0</v>
      </c>
      <c r="N73" s="2">
        <v>36872</v>
      </c>
      <c r="O73" s="2">
        <v>24638</v>
      </c>
      <c r="P73" s="15">
        <f t="shared" si="35"/>
        <v>1.215430911153865</v>
      </c>
      <c r="Q73" s="2" t="str">
        <f t="shared" si="36"/>
        <v> </v>
      </c>
      <c r="R73">
        <f t="shared" si="37"/>
        <v>0</v>
      </c>
      <c r="T73" s="12">
        <f t="shared" si="46"/>
        <v>0.41038566656544184</v>
      </c>
      <c r="U73" s="3">
        <f t="shared" si="47"/>
        <v>0</v>
      </c>
      <c r="V73" s="3">
        <f t="shared" si="48"/>
        <v>0</v>
      </c>
      <c r="W73" s="12">
        <f t="shared" si="38"/>
        <v>0.39841526520051745</v>
      </c>
      <c r="X73" s="3">
        <f t="shared" si="49"/>
        <v>0</v>
      </c>
      <c r="Y73" s="3">
        <f t="shared" si="50"/>
        <v>0</v>
      </c>
      <c r="Z73" s="12">
        <f t="shared" si="39"/>
        <v>0.596248382923674</v>
      </c>
      <c r="AA73">
        <v>61840</v>
      </c>
      <c r="AB73" s="3">
        <f t="shared" si="51"/>
        <v>0</v>
      </c>
      <c r="AC73" s="3">
        <f t="shared" si="52"/>
        <v>0</v>
      </c>
    </row>
    <row r="74" spans="1:29" ht="12.75">
      <c r="A74" s="4" t="s">
        <v>78</v>
      </c>
      <c r="B74" s="5">
        <v>10220</v>
      </c>
      <c r="C74" s="5">
        <v>13617</v>
      </c>
      <c r="D74">
        <f t="shared" si="31"/>
        <v>1.2654035396930308</v>
      </c>
      <c r="E74">
        <f t="shared" si="40"/>
        <v>0</v>
      </c>
      <c r="F74" s="2">
        <f t="shared" si="32"/>
        <v>0</v>
      </c>
      <c r="G74" s="3">
        <f t="shared" si="41"/>
        <v>0</v>
      </c>
      <c r="H74" s="2">
        <f t="shared" si="33"/>
        <v>0</v>
      </c>
      <c r="I74" s="12">
        <f t="shared" si="42"/>
        <v>0.5712547719931199</v>
      </c>
      <c r="J74" s="3">
        <f t="shared" si="43"/>
        <v>0</v>
      </c>
      <c r="K74" s="3">
        <f t="shared" si="44"/>
        <v>0</v>
      </c>
      <c r="L74" s="3" t="str">
        <f t="shared" si="34"/>
        <v> </v>
      </c>
      <c r="M74" s="3">
        <f t="shared" si="45"/>
        <v>0</v>
      </c>
      <c r="N74" s="2">
        <v>17231</v>
      </c>
      <c r="O74" s="2">
        <v>13978</v>
      </c>
      <c r="P74" s="15">
        <f t="shared" si="35"/>
        <v>1.3677103718199608</v>
      </c>
      <c r="Q74" s="2" t="str">
        <f t="shared" si="36"/>
        <v> </v>
      </c>
      <c r="R74">
        <f t="shared" si="37"/>
        <v>0</v>
      </c>
      <c r="T74" s="12">
        <f t="shared" si="46"/>
        <v>0.4287452280068801</v>
      </c>
      <c r="U74" s="3">
        <f t="shared" si="47"/>
        <v>0</v>
      </c>
      <c r="V74" s="3">
        <f t="shared" si="48"/>
        <v>0</v>
      </c>
      <c r="W74" s="12">
        <f t="shared" si="38"/>
        <v>0.4413501310347005</v>
      </c>
      <c r="X74" s="3">
        <f t="shared" si="49"/>
        <v>0</v>
      </c>
      <c r="Y74" s="3">
        <f t="shared" si="50"/>
        <v>0</v>
      </c>
      <c r="Z74" s="12">
        <f t="shared" si="39"/>
        <v>0.5440623914622209</v>
      </c>
      <c r="AA74">
        <v>31671</v>
      </c>
      <c r="AB74" s="3">
        <f t="shared" si="51"/>
        <v>0</v>
      </c>
      <c r="AC74" s="3">
        <f t="shared" si="52"/>
        <v>0</v>
      </c>
    </row>
    <row r="75" spans="1:29" ht="12.75">
      <c r="A75" s="4" t="s">
        <v>79</v>
      </c>
      <c r="B75" s="5">
        <v>9360</v>
      </c>
      <c r="C75" s="5">
        <v>15043</v>
      </c>
      <c r="D75">
        <f t="shared" si="31"/>
        <v>1.0785082762746792</v>
      </c>
      <c r="E75">
        <f t="shared" si="40"/>
        <v>0</v>
      </c>
      <c r="F75" s="2">
        <f t="shared" si="32"/>
        <v>0</v>
      </c>
      <c r="G75" s="3">
        <f t="shared" si="41"/>
        <v>0</v>
      </c>
      <c r="H75" s="2">
        <f t="shared" si="33"/>
        <v>0</v>
      </c>
      <c r="I75" s="12">
        <f t="shared" si="42"/>
        <v>0.6164406015653813</v>
      </c>
      <c r="J75" s="3">
        <f t="shared" si="43"/>
        <v>0</v>
      </c>
      <c r="K75" s="3">
        <f t="shared" si="44"/>
        <v>0</v>
      </c>
      <c r="L75" s="3" t="str">
        <f t="shared" si="34"/>
        <v> </v>
      </c>
      <c r="M75" s="3">
        <f t="shared" si="45"/>
        <v>0</v>
      </c>
      <c r="N75" s="2">
        <v>16224</v>
      </c>
      <c r="O75" s="2">
        <v>12686</v>
      </c>
      <c r="P75" s="15">
        <f t="shared" si="35"/>
        <v>1.3553418803418804</v>
      </c>
      <c r="Q75" s="2" t="str">
        <f t="shared" si="36"/>
        <v> </v>
      </c>
      <c r="R75">
        <f t="shared" si="37"/>
        <v>0</v>
      </c>
      <c r="T75" s="12">
        <f t="shared" si="46"/>
        <v>0.3835593984346187</v>
      </c>
      <c r="U75" s="3">
        <f t="shared" si="47"/>
        <v>0</v>
      </c>
      <c r="V75" s="3">
        <f t="shared" si="48"/>
        <v>0</v>
      </c>
      <c r="W75" s="12">
        <f t="shared" si="38"/>
        <v>0.43723719583649273</v>
      </c>
      <c r="X75" s="3">
        <f t="shared" si="49"/>
        <v>0</v>
      </c>
      <c r="Y75" s="3">
        <f t="shared" si="50"/>
        <v>0</v>
      </c>
      <c r="Z75" s="12">
        <f t="shared" si="39"/>
        <v>0.5591783277038671</v>
      </c>
      <c r="AA75">
        <v>29014</v>
      </c>
      <c r="AB75" s="3">
        <f t="shared" si="51"/>
        <v>0</v>
      </c>
      <c r="AC75" s="3">
        <f t="shared" si="52"/>
        <v>0</v>
      </c>
    </row>
    <row r="76" spans="1:29" ht="12.75">
      <c r="A76" s="4" t="s">
        <v>80</v>
      </c>
      <c r="B76" s="5">
        <v>12400</v>
      </c>
      <c r="C76" s="5">
        <v>15722</v>
      </c>
      <c r="D76">
        <f t="shared" si="31"/>
        <v>1.161366238392062</v>
      </c>
      <c r="E76">
        <f t="shared" si="40"/>
        <v>0</v>
      </c>
      <c r="F76" s="2">
        <f t="shared" si="32"/>
        <v>0</v>
      </c>
      <c r="G76" s="3">
        <f t="shared" si="41"/>
        <v>0</v>
      </c>
      <c r="H76" s="2">
        <f t="shared" si="33"/>
        <v>0</v>
      </c>
      <c r="I76" s="12">
        <f t="shared" si="42"/>
        <v>0.559064077946092</v>
      </c>
      <c r="J76" s="3">
        <f t="shared" si="43"/>
        <v>0</v>
      </c>
      <c r="K76" s="3">
        <f t="shared" si="44"/>
        <v>0</v>
      </c>
      <c r="L76" s="3" t="str">
        <f t="shared" si="34"/>
        <v> </v>
      </c>
      <c r="M76" s="3">
        <f t="shared" si="45"/>
        <v>0</v>
      </c>
      <c r="N76" s="2">
        <v>18259</v>
      </c>
      <c r="O76" s="2">
        <v>16827</v>
      </c>
      <c r="P76" s="15">
        <f t="shared" si="35"/>
        <v>1.357016129032258</v>
      </c>
      <c r="Q76" s="2" t="str">
        <f t="shared" si="36"/>
        <v> </v>
      </c>
      <c r="R76">
        <f t="shared" si="37"/>
        <v>0</v>
      </c>
      <c r="T76" s="12">
        <f t="shared" si="46"/>
        <v>0.44093592205390797</v>
      </c>
      <c r="U76" s="3">
        <f t="shared" si="47"/>
        <v>0</v>
      </c>
      <c r="V76" s="3">
        <f t="shared" si="48"/>
        <v>0</v>
      </c>
      <c r="W76" s="12">
        <f t="shared" si="38"/>
        <v>0.47799903417322387</v>
      </c>
      <c r="X76" s="3">
        <f t="shared" si="49"/>
        <v>0</v>
      </c>
      <c r="Y76" s="3">
        <f t="shared" si="50"/>
        <v>0</v>
      </c>
      <c r="Z76" s="12">
        <f t="shared" si="39"/>
        <v>0.5186773854501037</v>
      </c>
      <c r="AA76">
        <v>35203</v>
      </c>
      <c r="AB76" s="3">
        <f t="shared" si="51"/>
        <v>0</v>
      </c>
      <c r="AC76" s="3">
        <f t="shared" si="52"/>
        <v>0</v>
      </c>
    </row>
    <row r="77" spans="1:29" ht="12.75">
      <c r="A77" s="4" t="s">
        <v>81</v>
      </c>
      <c r="B77" s="5">
        <v>8297</v>
      </c>
      <c r="C77" s="5">
        <v>13992</v>
      </c>
      <c r="D77">
        <f t="shared" si="31"/>
        <v>1.1353630646083477</v>
      </c>
      <c r="E77">
        <f t="shared" si="40"/>
        <v>0</v>
      </c>
      <c r="F77" s="2">
        <f t="shared" si="32"/>
        <v>0</v>
      </c>
      <c r="G77" s="3">
        <f t="shared" si="41"/>
        <v>0</v>
      </c>
      <c r="H77" s="2">
        <f t="shared" si="33"/>
        <v>0</v>
      </c>
      <c r="I77" s="12">
        <f t="shared" si="42"/>
        <v>0.6277536004307057</v>
      </c>
      <c r="J77" s="3">
        <f t="shared" si="43"/>
        <v>0</v>
      </c>
      <c r="K77" s="3">
        <f t="shared" si="44"/>
        <v>0</v>
      </c>
      <c r="L77" s="3" t="str">
        <f t="shared" si="34"/>
        <v> </v>
      </c>
      <c r="M77" s="3">
        <f t="shared" si="45"/>
        <v>0</v>
      </c>
      <c r="N77" s="2">
        <v>15886</v>
      </c>
      <c r="O77" s="2">
        <v>10957</v>
      </c>
      <c r="P77" s="15">
        <f t="shared" si="35"/>
        <v>1.3205978064360613</v>
      </c>
      <c r="Q77" s="2" t="str">
        <f t="shared" si="36"/>
        <v> </v>
      </c>
      <c r="R77">
        <f t="shared" si="37"/>
        <v>0</v>
      </c>
      <c r="T77" s="12">
        <f t="shared" si="46"/>
        <v>0.3722463995692943</v>
      </c>
      <c r="U77" s="3">
        <f t="shared" si="47"/>
        <v>0</v>
      </c>
      <c r="V77" s="3">
        <f t="shared" si="48"/>
        <v>0</v>
      </c>
      <c r="W77" s="12">
        <f t="shared" si="38"/>
        <v>0.4059501315253233</v>
      </c>
      <c r="X77" s="3">
        <f t="shared" si="49"/>
        <v>0</v>
      </c>
      <c r="Y77" s="3">
        <f t="shared" si="50"/>
        <v>0</v>
      </c>
      <c r="Z77" s="12">
        <f t="shared" si="39"/>
        <v>0.5885665592234448</v>
      </c>
      <c r="AA77">
        <v>26991</v>
      </c>
      <c r="AB77" s="3">
        <f t="shared" si="51"/>
        <v>0</v>
      </c>
      <c r="AC77" s="3">
        <f t="shared" si="52"/>
        <v>0</v>
      </c>
    </row>
    <row r="78" spans="1:29" ht="12.75">
      <c r="A78" s="4" t="s">
        <v>82</v>
      </c>
      <c r="B78" s="5">
        <v>8043</v>
      </c>
      <c r="C78" s="5">
        <v>10006</v>
      </c>
      <c r="D78">
        <f t="shared" si="31"/>
        <v>1.6194283429942036</v>
      </c>
      <c r="E78">
        <f t="shared" si="40"/>
        <v>1</v>
      </c>
      <c r="F78" s="2">
        <f t="shared" si="32"/>
        <v>4069.479029826536</v>
      </c>
      <c r="G78" s="3">
        <f t="shared" si="41"/>
        <v>0</v>
      </c>
      <c r="H78" s="2">
        <f t="shared" si="33"/>
        <v>4095.8669719550653</v>
      </c>
      <c r="I78" s="12">
        <f t="shared" si="42"/>
        <v>0.5543797440301401</v>
      </c>
      <c r="J78" s="3">
        <f t="shared" si="43"/>
        <v>0</v>
      </c>
      <c r="K78" s="3">
        <f t="shared" si="44"/>
        <v>0</v>
      </c>
      <c r="L78" s="3" t="str">
        <f t="shared" si="34"/>
        <v>Shelby</v>
      </c>
      <c r="M78" s="3">
        <f t="shared" si="45"/>
        <v>1</v>
      </c>
      <c r="N78" s="2">
        <v>16204</v>
      </c>
      <c r="O78" s="2">
        <v>6535</v>
      </c>
      <c r="P78" s="15">
        <f t="shared" si="35"/>
        <v>0.8125077707323138</v>
      </c>
      <c r="Q78" s="2">
        <f t="shared" si="36"/>
        <v>1508</v>
      </c>
      <c r="R78">
        <f t="shared" si="37"/>
        <v>1</v>
      </c>
      <c r="T78" s="12">
        <f t="shared" si="46"/>
        <v>0.4456202559698599</v>
      </c>
      <c r="U78" s="3">
        <f t="shared" si="47"/>
        <v>0</v>
      </c>
      <c r="V78" s="3">
        <f t="shared" si="48"/>
        <v>0</v>
      </c>
      <c r="W78" s="12">
        <f t="shared" si="38"/>
        <v>0.285933056224021</v>
      </c>
      <c r="X78" s="3">
        <f t="shared" si="49"/>
        <v>1</v>
      </c>
      <c r="Y78" s="3">
        <f t="shared" si="50"/>
        <v>1</v>
      </c>
      <c r="Z78" s="12">
        <f t="shared" si="39"/>
        <v>0.7089914679501204</v>
      </c>
      <c r="AA78">
        <v>22855</v>
      </c>
      <c r="AB78" s="3">
        <f t="shared" si="51"/>
        <v>1</v>
      </c>
      <c r="AC78" s="3">
        <f t="shared" si="52"/>
        <v>1</v>
      </c>
    </row>
    <row r="79" spans="1:29" ht="12.75">
      <c r="A79" s="4" t="s">
        <v>83</v>
      </c>
      <c r="B79" s="5">
        <v>67183</v>
      </c>
      <c r="C79" s="5">
        <v>94259</v>
      </c>
      <c r="D79">
        <f t="shared" si="31"/>
        <v>0.9783150680571616</v>
      </c>
      <c r="E79">
        <f t="shared" si="40"/>
        <v>0</v>
      </c>
      <c r="F79" s="2">
        <f t="shared" si="32"/>
        <v>0</v>
      </c>
      <c r="G79" s="3">
        <f t="shared" si="41"/>
        <v>0</v>
      </c>
      <c r="H79" s="2">
        <f t="shared" si="33"/>
        <v>0</v>
      </c>
      <c r="I79" s="12">
        <f t="shared" si="42"/>
        <v>0.5838567411206501</v>
      </c>
      <c r="J79" s="3">
        <f t="shared" si="43"/>
        <v>0</v>
      </c>
      <c r="K79" s="3">
        <f t="shared" si="44"/>
        <v>0</v>
      </c>
      <c r="L79" s="3" t="str">
        <f t="shared" si="34"/>
        <v> </v>
      </c>
      <c r="M79" s="3">
        <f t="shared" si="45"/>
        <v>0</v>
      </c>
      <c r="N79" s="2">
        <v>92215</v>
      </c>
      <c r="O79" s="2">
        <v>95337</v>
      </c>
      <c r="P79" s="15">
        <f t="shared" si="35"/>
        <v>1.4190643466353094</v>
      </c>
      <c r="Q79" s="2" t="str">
        <f t="shared" si="36"/>
        <v> </v>
      </c>
      <c r="R79">
        <f t="shared" si="37"/>
        <v>0</v>
      </c>
      <c r="T79" s="12">
        <f t="shared" si="46"/>
        <v>0.4161432588793499</v>
      </c>
      <c r="U79" s="3">
        <f t="shared" si="47"/>
        <v>0</v>
      </c>
      <c r="V79" s="3">
        <f t="shared" si="48"/>
        <v>0</v>
      </c>
      <c r="W79" s="12">
        <f t="shared" si="38"/>
        <v>0.5058766097665806</v>
      </c>
      <c r="X79" s="3">
        <f t="shared" si="49"/>
        <v>0</v>
      </c>
      <c r="Y79" s="3">
        <f t="shared" si="50"/>
        <v>0</v>
      </c>
      <c r="Z79" s="12">
        <f t="shared" si="39"/>
        <v>0.4893106723478316</v>
      </c>
      <c r="AA79">
        <v>188459</v>
      </c>
      <c r="AB79" s="3">
        <f t="shared" si="51"/>
        <v>0</v>
      </c>
      <c r="AC79" s="3">
        <f t="shared" si="52"/>
        <v>0</v>
      </c>
    </row>
    <row r="80" spans="1:29" ht="12.75">
      <c r="A80" s="4" t="s">
        <v>84</v>
      </c>
      <c r="B80" s="5">
        <v>103787</v>
      </c>
      <c r="C80" s="5">
        <v>111262</v>
      </c>
      <c r="D80">
        <f t="shared" si="31"/>
        <v>1.0655749492189606</v>
      </c>
      <c r="E80">
        <f t="shared" si="40"/>
        <v>0</v>
      </c>
      <c r="F80" s="2">
        <f t="shared" si="32"/>
        <v>0</v>
      </c>
      <c r="G80" s="3">
        <f t="shared" si="41"/>
        <v>0</v>
      </c>
      <c r="H80" s="2">
        <f t="shared" si="33"/>
        <v>0</v>
      </c>
      <c r="I80" s="12">
        <f t="shared" si="42"/>
        <v>0.5173797599616832</v>
      </c>
      <c r="J80" s="3">
        <f t="shared" si="43"/>
        <v>1</v>
      </c>
      <c r="K80" s="3">
        <f t="shared" si="44"/>
        <v>0</v>
      </c>
      <c r="L80" s="3" t="str">
        <f t="shared" si="34"/>
        <v> </v>
      </c>
      <c r="M80" s="3">
        <f t="shared" si="45"/>
        <v>0</v>
      </c>
      <c r="N80" s="2">
        <v>118558</v>
      </c>
      <c r="O80" s="2">
        <v>156587</v>
      </c>
      <c r="P80" s="15">
        <f t="shared" si="35"/>
        <v>1.5087342345380443</v>
      </c>
      <c r="Q80" s="2" t="str">
        <f t="shared" si="36"/>
        <v> </v>
      </c>
      <c r="R80">
        <f t="shared" si="37"/>
        <v>0</v>
      </c>
      <c r="T80" s="12">
        <f t="shared" si="46"/>
        <v>0.48262024003831683</v>
      </c>
      <c r="U80" s="3">
        <f t="shared" si="47"/>
        <v>1</v>
      </c>
      <c r="V80" s="3">
        <f t="shared" si="48"/>
        <v>0</v>
      </c>
      <c r="W80" s="12">
        <f t="shared" si="38"/>
        <v>0.5666871742906775</v>
      </c>
      <c r="X80" s="3">
        <f t="shared" si="49"/>
        <v>0</v>
      </c>
      <c r="Y80" s="3">
        <f t="shared" si="50"/>
        <v>0</v>
      </c>
      <c r="Z80" s="12">
        <f t="shared" si="39"/>
        <v>0.4290605095541401</v>
      </c>
      <c r="AA80">
        <v>276320</v>
      </c>
      <c r="AB80" s="3">
        <f t="shared" si="51"/>
        <v>0</v>
      </c>
      <c r="AC80" s="3">
        <f t="shared" si="52"/>
        <v>0</v>
      </c>
    </row>
    <row r="81" spans="1:29" ht="12.75">
      <c r="A81" s="4" t="s">
        <v>85</v>
      </c>
      <c r="B81" s="5">
        <v>43614</v>
      </c>
      <c r="C81" s="5">
        <v>44797</v>
      </c>
      <c r="D81">
        <f t="shared" si="31"/>
        <v>0.9147264325736099</v>
      </c>
      <c r="E81">
        <f t="shared" si="40"/>
        <v>0</v>
      </c>
      <c r="F81" s="2">
        <f t="shared" si="32"/>
        <v>0</v>
      </c>
      <c r="G81" s="3">
        <f t="shared" si="41"/>
        <v>0</v>
      </c>
      <c r="H81" s="2">
        <f t="shared" si="33"/>
        <v>0</v>
      </c>
      <c r="I81" s="12">
        <f t="shared" si="42"/>
        <v>0.5066903439617242</v>
      </c>
      <c r="J81" s="3">
        <f t="shared" si="43"/>
        <v>1</v>
      </c>
      <c r="K81" s="3">
        <f t="shared" si="44"/>
        <v>0</v>
      </c>
      <c r="L81" s="3" t="str">
        <f t="shared" si="34"/>
        <v> </v>
      </c>
      <c r="M81" s="3">
        <f t="shared" si="45"/>
        <v>0</v>
      </c>
      <c r="N81" s="2">
        <v>40977</v>
      </c>
      <c r="O81" s="2">
        <v>66673</v>
      </c>
      <c r="P81" s="15">
        <f t="shared" si="35"/>
        <v>1.528706378685743</v>
      </c>
      <c r="Q81" s="2" t="str">
        <f t="shared" si="36"/>
        <v> </v>
      </c>
      <c r="R81">
        <f t="shared" si="37"/>
        <v>0</v>
      </c>
      <c r="T81" s="12">
        <f t="shared" si="46"/>
        <v>0.4933096560382758</v>
      </c>
      <c r="U81" s="3">
        <f t="shared" si="47"/>
        <v>1</v>
      </c>
      <c r="V81" s="3">
        <f t="shared" si="48"/>
        <v>0</v>
      </c>
      <c r="W81" s="12">
        <f t="shared" si="38"/>
        <v>0.6165148643025568</v>
      </c>
      <c r="X81" s="3">
        <f t="shared" si="49"/>
        <v>0</v>
      </c>
      <c r="Y81" s="3">
        <f t="shared" si="50"/>
        <v>0</v>
      </c>
      <c r="Z81" s="12">
        <f t="shared" si="39"/>
        <v>0.37890794766286007</v>
      </c>
      <c r="AA81">
        <v>108145</v>
      </c>
      <c r="AB81" s="3">
        <f t="shared" si="51"/>
        <v>0</v>
      </c>
      <c r="AC81" s="3">
        <f t="shared" si="52"/>
        <v>0</v>
      </c>
    </row>
    <row r="82" spans="1:29" ht="12.75" customHeight="1">
      <c r="A82" s="4" t="s">
        <v>86</v>
      </c>
      <c r="B82" s="5">
        <v>15089</v>
      </c>
      <c r="C82" s="5">
        <v>20456</v>
      </c>
      <c r="D82">
        <f t="shared" si="31"/>
        <v>1.164890496675792</v>
      </c>
      <c r="E82">
        <f t="shared" si="40"/>
        <v>0</v>
      </c>
      <c r="F82" s="2">
        <f t="shared" si="32"/>
        <v>0</v>
      </c>
      <c r="G82" s="3">
        <f t="shared" si="41"/>
        <v>0</v>
      </c>
      <c r="H82" s="2">
        <f t="shared" si="33"/>
        <v>0</v>
      </c>
      <c r="I82" s="12">
        <f t="shared" si="42"/>
        <v>0.5754958503305669</v>
      </c>
      <c r="J82" s="3">
        <f t="shared" si="43"/>
        <v>0</v>
      </c>
      <c r="K82" s="3">
        <f t="shared" si="44"/>
        <v>0</v>
      </c>
      <c r="L82" s="3" t="str">
        <f t="shared" si="34"/>
        <v> </v>
      </c>
      <c r="M82" s="3">
        <f t="shared" si="45"/>
        <v>0</v>
      </c>
      <c r="N82" s="2">
        <v>23829</v>
      </c>
      <c r="O82" s="2">
        <v>18853</v>
      </c>
      <c r="P82" s="15">
        <f t="shared" si="35"/>
        <v>1.2494532440850952</v>
      </c>
      <c r="Q82" s="2" t="str">
        <f t="shared" si="36"/>
        <v> </v>
      </c>
      <c r="R82">
        <f t="shared" si="37"/>
        <v>0</v>
      </c>
      <c r="T82" s="12">
        <f t="shared" si="46"/>
        <v>0.42450414966943306</v>
      </c>
      <c r="U82" s="3">
        <f t="shared" si="47"/>
        <v>0</v>
      </c>
      <c r="V82" s="3">
        <f t="shared" si="48"/>
        <v>0</v>
      </c>
      <c r="W82" s="12">
        <f t="shared" si="38"/>
        <v>0.43940241458071133</v>
      </c>
      <c r="X82" s="3">
        <f t="shared" si="49"/>
        <v>0</v>
      </c>
      <c r="Y82" s="3">
        <f t="shared" si="50"/>
        <v>0</v>
      </c>
      <c r="Z82" s="12">
        <f t="shared" si="39"/>
        <v>0.5553768703677807</v>
      </c>
      <c r="AA82">
        <v>42906</v>
      </c>
      <c r="AB82" s="3">
        <f t="shared" si="51"/>
        <v>0</v>
      </c>
      <c r="AC82" s="3">
        <f t="shared" si="52"/>
        <v>0</v>
      </c>
    </row>
    <row r="83" spans="1:29" ht="12.75">
      <c r="A83" s="4" t="s">
        <v>87</v>
      </c>
      <c r="B83" s="5">
        <v>6625</v>
      </c>
      <c r="C83" s="5">
        <v>11348</v>
      </c>
      <c r="D83">
        <f t="shared" si="31"/>
        <v>1.3984843144166372</v>
      </c>
      <c r="E83">
        <f t="shared" si="40"/>
        <v>0</v>
      </c>
      <c r="F83" s="2">
        <f t="shared" si="32"/>
        <v>0</v>
      </c>
      <c r="G83" s="3">
        <f t="shared" si="41"/>
        <v>0</v>
      </c>
      <c r="H83" s="2">
        <f t="shared" si="33"/>
        <v>0</v>
      </c>
      <c r="I83" s="12">
        <f t="shared" si="42"/>
        <v>0.6313915317420575</v>
      </c>
      <c r="J83" s="3">
        <f t="shared" si="43"/>
        <v>0</v>
      </c>
      <c r="K83" s="3">
        <f t="shared" si="44"/>
        <v>0</v>
      </c>
      <c r="L83" s="3" t="str">
        <f t="shared" si="34"/>
        <v> </v>
      </c>
      <c r="M83" s="3">
        <f t="shared" si="45"/>
        <v>0</v>
      </c>
      <c r="N83" s="2">
        <v>15870</v>
      </c>
      <c r="O83" s="2">
        <v>6665</v>
      </c>
      <c r="P83" s="15">
        <f t="shared" si="35"/>
        <v>1.0060377358490566</v>
      </c>
      <c r="Q83" s="2" t="str">
        <f t="shared" si="36"/>
        <v> </v>
      </c>
      <c r="R83">
        <f t="shared" si="37"/>
        <v>0</v>
      </c>
      <c r="T83" s="12">
        <f t="shared" si="46"/>
        <v>0.36860846825794247</v>
      </c>
      <c r="U83" s="3">
        <f t="shared" si="47"/>
        <v>0</v>
      </c>
      <c r="V83" s="3">
        <f t="shared" si="48"/>
        <v>0</v>
      </c>
      <c r="W83" s="12">
        <f t="shared" si="38"/>
        <v>0.29450753391365825</v>
      </c>
      <c r="X83" s="3">
        <f t="shared" si="49"/>
        <v>1</v>
      </c>
      <c r="Y83" s="3">
        <f t="shared" si="50"/>
        <v>0</v>
      </c>
      <c r="Z83" s="12">
        <f t="shared" si="39"/>
        <v>0.70125049710574</v>
      </c>
      <c r="AA83">
        <v>22631</v>
      </c>
      <c r="AB83" s="3">
        <f t="shared" si="51"/>
        <v>1</v>
      </c>
      <c r="AC83" s="3">
        <f t="shared" si="52"/>
        <v>0</v>
      </c>
    </row>
    <row r="84" spans="1:29" ht="12.75">
      <c r="A84" s="4" t="s">
        <v>88</v>
      </c>
      <c r="B84" s="5">
        <v>4587</v>
      </c>
      <c r="C84" s="5">
        <v>7670</v>
      </c>
      <c r="D84">
        <f t="shared" si="31"/>
        <v>1.3921773142112126</v>
      </c>
      <c r="E84">
        <f t="shared" si="40"/>
        <v>0</v>
      </c>
      <c r="F84" s="2">
        <f t="shared" si="32"/>
        <v>0</v>
      </c>
      <c r="G84" s="3">
        <f t="shared" si="41"/>
        <v>1376.4033738526414</v>
      </c>
      <c r="H84" s="2">
        <f t="shared" si="33"/>
        <v>1967.885341335059</v>
      </c>
      <c r="I84" s="12">
        <f t="shared" si="42"/>
        <v>0.6257648690544179</v>
      </c>
      <c r="J84" s="3">
        <f t="shared" si="43"/>
        <v>0</v>
      </c>
      <c r="K84" s="3">
        <f t="shared" si="44"/>
        <v>0</v>
      </c>
      <c r="L84" s="3" t="str">
        <f t="shared" si="34"/>
        <v>Van Wert</v>
      </c>
      <c r="M84" s="3">
        <f t="shared" si="45"/>
        <v>0</v>
      </c>
      <c r="N84" s="2">
        <v>10678</v>
      </c>
      <c r="O84" s="2">
        <v>4095</v>
      </c>
      <c r="P84" s="15">
        <f t="shared" si="35"/>
        <v>0.8927403531720078</v>
      </c>
      <c r="Q84" s="2">
        <f t="shared" si="36"/>
        <v>492</v>
      </c>
      <c r="R84">
        <f t="shared" si="37"/>
        <v>1</v>
      </c>
      <c r="T84" s="12">
        <f t="shared" si="46"/>
        <v>0.37423513094558214</v>
      </c>
      <c r="U84" s="3">
        <f t="shared" si="47"/>
        <v>0</v>
      </c>
      <c r="V84" s="3">
        <f t="shared" si="48"/>
        <v>0</v>
      </c>
      <c r="W84" s="12">
        <f t="shared" si="38"/>
        <v>0.276185337559857</v>
      </c>
      <c r="X84" s="3">
        <f t="shared" si="49"/>
        <v>1</v>
      </c>
      <c r="Y84" s="3">
        <f t="shared" si="50"/>
        <v>1</v>
      </c>
      <c r="Z84" s="12">
        <f t="shared" si="39"/>
        <v>0.7201726579888043</v>
      </c>
      <c r="AA84">
        <v>14827</v>
      </c>
      <c r="AB84" s="3">
        <f t="shared" si="51"/>
        <v>1</v>
      </c>
      <c r="AC84" s="3">
        <f t="shared" si="52"/>
        <v>1</v>
      </c>
    </row>
    <row r="85" spans="1:29" ht="12.75">
      <c r="A85" s="4" t="s">
        <v>89</v>
      </c>
      <c r="B85" s="5">
        <v>2132</v>
      </c>
      <c r="C85" s="5">
        <v>2293</v>
      </c>
      <c r="D85">
        <f t="shared" si="31"/>
        <v>1.4169210641081553</v>
      </c>
      <c r="E85">
        <f t="shared" si="40"/>
        <v>0</v>
      </c>
      <c r="F85" s="2">
        <f t="shared" si="32"/>
        <v>0</v>
      </c>
      <c r="G85" s="3">
        <f t="shared" si="41"/>
        <v>0</v>
      </c>
      <c r="H85" s="2">
        <f t="shared" si="33"/>
        <v>0</v>
      </c>
      <c r="I85" s="12">
        <f t="shared" si="42"/>
        <v>0.5181920903954802</v>
      </c>
      <c r="J85" s="3">
        <f t="shared" si="43"/>
        <v>1</v>
      </c>
      <c r="K85" s="3">
        <f t="shared" si="44"/>
        <v>0</v>
      </c>
      <c r="L85" s="3" t="str">
        <f t="shared" si="34"/>
        <v> </v>
      </c>
      <c r="M85" s="3">
        <f t="shared" si="45"/>
        <v>0</v>
      </c>
      <c r="N85" s="2">
        <v>3249</v>
      </c>
      <c r="O85" s="2">
        <v>2651</v>
      </c>
      <c r="P85" s="15">
        <f t="shared" si="35"/>
        <v>1.2434333958724202</v>
      </c>
      <c r="Q85" s="2" t="str">
        <f t="shared" si="36"/>
        <v> </v>
      </c>
      <c r="R85">
        <f t="shared" si="37"/>
        <v>0</v>
      </c>
      <c r="T85" s="12">
        <f t="shared" si="46"/>
        <v>0.4818079096045198</v>
      </c>
      <c r="U85" s="3">
        <f t="shared" si="47"/>
        <v>1</v>
      </c>
      <c r="V85" s="3">
        <f t="shared" si="48"/>
        <v>0</v>
      </c>
      <c r="W85" s="12">
        <f t="shared" si="38"/>
        <v>0.44719973009446695</v>
      </c>
      <c r="X85" s="3">
        <f t="shared" si="49"/>
        <v>0</v>
      </c>
      <c r="Y85" s="3">
        <f t="shared" si="50"/>
        <v>0</v>
      </c>
      <c r="Z85" s="12">
        <f t="shared" si="39"/>
        <v>0.5480769230769231</v>
      </c>
      <c r="AA85">
        <v>5928</v>
      </c>
      <c r="AB85" s="3">
        <f t="shared" si="51"/>
        <v>0</v>
      </c>
      <c r="AC85" s="3">
        <f t="shared" si="52"/>
        <v>0</v>
      </c>
    </row>
    <row r="86" spans="1:29" ht="12.75">
      <c r="A86" s="4" t="s">
        <v>90</v>
      </c>
      <c r="B86" s="5">
        <v>28470</v>
      </c>
      <c r="C86" s="5">
        <v>44961</v>
      </c>
      <c r="D86">
        <f t="shared" si="31"/>
        <v>1.5132448121705477</v>
      </c>
      <c r="E86">
        <f t="shared" si="40"/>
        <v>1</v>
      </c>
      <c r="F86" s="2">
        <f t="shared" si="32"/>
        <v>13511.695448733844</v>
      </c>
      <c r="G86" s="3">
        <f t="shared" si="41"/>
        <v>0</v>
      </c>
      <c r="H86" s="2">
        <f t="shared" si="33"/>
        <v>11586.334786965148</v>
      </c>
      <c r="I86" s="12">
        <f t="shared" si="42"/>
        <v>0.6122890877149978</v>
      </c>
      <c r="J86" s="3">
        <f t="shared" si="43"/>
        <v>0</v>
      </c>
      <c r="K86" s="3">
        <f t="shared" si="44"/>
        <v>0</v>
      </c>
      <c r="L86" s="3" t="str">
        <f t="shared" si="34"/>
        <v>Warren</v>
      </c>
      <c r="M86" s="3">
        <f t="shared" si="45"/>
        <v>1</v>
      </c>
      <c r="N86" s="2">
        <v>68037</v>
      </c>
      <c r="O86" s="2">
        <v>26044</v>
      </c>
      <c r="P86" s="15">
        <f t="shared" si="35"/>
        <v>0.9147874956094134</v>
      </c>
      <c r="Q86" s="2">
        <f t="shared" si="36"/>
        <v>2426</v>
      </c>
      <c r="R86">
        <f t="shared" si="37"/>
        <v>1</v>
      </c>
      <c r="T86" s="12">
        <f t="shared" si="46"/>
        <v>0.3877109122850022</v>
      </c>
      <c r="U86" s="3">
        <f t="shared" si="47"/>
        <v>0</v>
      </c>
      <c r="V86" s="3">
        <f t="shared" si="48"/>
        <v>0</v>
      </c>
      <c r="W86" s="12">
        <f t="shared" si="38"/>
        <v>0.2758255491304992</v>
      </c>
      <c r="X86" s="3">
        <f t="shared" si="49"/>
        <v>1</v>
      </c>
      <c r="Y86" s="3">
        <f t="shared" si="50"/>
        <v>1</v>
      </c>
      <c r="Z86" s="12">
        <f t="shared" si="39"/>
        <v>0.7205630043845714</v>
      </c>
      <c r="AA86">
        <v>94422</v>
      </c>
      <c r="AB86" s="3">
        <f t="shared" si="51"/>
        <v>1</v>
      </c>
      <c r="AC86" s="3">
        <f t="shared" si="52"/>
        <v>1</v>
      </c>
    </row>
    <row r="87" spans="1:29" ht="12.75" customHeight="1">
      <c r="A87" s="4" t="s">
        <v>91</v>
      </c>
      <c r="B87" s="5">
        <v>9666</v>
      </c>
      <c r="C87" s="5">
        <v>13503</v>
      </c>
      <c r="D87">
        <f t="shared" si="31"/>
        <v>1.298378138191513</v>
      </c>
      <c r="E87">
        <f t="shared" si="40"/>
        <v>0</v>
      </c>
      <c r="F87" s="2">
        <f t="shared" si="32"/>
        <v>0</v>
      </c>
      <c r="G87" s="3">
        <f t="shared" si="41"/>
        <v>0</v>
      </c>
      <c r="H87" s="2">
        <f t="shared" si="33"/>
        <v>0</v>
      </c>
      <c r="I87" s="12">
        <f t="shared" si="42"/>
        <v>0.5828046096076654</v>
      </c>
      <c r="J87" s="3">
        <f t="shared" si="43"/>
        <v>0</v>
      </c>
      <c r="K87" s="3">
        <f t="shared" si="44"/>
        <v>0</v>
      </c>
      <c r="L87" s="3" t="str">
        <f t="shared" si="34"/>
        <v> </v>
      </c>
      <c r="M87" s="3">
        <f t="shared" si="45"/>
        <v>0</v>
      </c>
      <c r="N87" s="2">
        <v>17532</v>
      </c>
      <c r="O87" s="2">
        <v>12538</v>
      </c>
      <c r="P87" s="15">
        <f t="shared" si="35"/>
        <v>1.2971239395820402</v>
      </c>
      <c r="Q87" s="2" t="str">
        <f t="shared" si="36"/>
        <v> </v>
      </c>
      <c r="R87">
        <f t="shared" si="37"/>
        <v>0</v>
      </c>
      <c r="T87" s="12">
        <f t="shared" si="46"/>
        <v>0.41719539039233455</v>
      </c>
      <c r="U87" s="3">
        <f t="shared" si="47"/>
        <v>0</v>
      </c>
      <c r="V87" s="3">
        <f t="shared" si="48"/>
        <v>0</v>
      </c>
      <c r="W87" s="12">
        <f t="shared" si="38"/>
        <v>0.4149457241196717</v>
      </c>
      <c r="X87" s="3">
        <f t="shared" si="49"/>
        <v>0</v>
      </c>
      <c r="Y87" s="3">
        <f t="shared" si="50"/>
        <v>0</v>
      </c>
      <c r="Z87" s="12">
        <f t="shared" si="39"/>
        <v>0.5802223987291502</v>
      </c>
      <c r="AA87">
        <v>30216</v>
      </c>
      <c r="AB87" s="3">
        <f t="shared" si="51"/>
        <v>0</v>
      </c>
      <c r="AC87" s="3">
        <f t="shared" si="52"/>
        <v>0</v>
      </c>
    </row>
    <row r="88" spans="1:29" ht="12.75">
      <c r="A88" s="4" t="s">
        <v>92</v>
      </c>
      <c r="B88" s="5">
        <v>14589</v>
      </c>
      <c r="C88" s="5">
        <v>26729</v>
      </c>
      <c r="D88">
        <f t="shared" si="31"/>
        <v>1.1926746230685772</v>
      </c>
      <c r="E88">
        <f t="shared" si="40"/>
        <v>0</v>
      </c>
      <c r="F88" s="2">
        <f t="shared" si="32"/>
        <v>0</v>
      </c>
      <c r="G88" s="3">
        <f t="shared" si="41"/>
        <v>0</v>
      </c>
      <c r="H88" s="2">
        <f t="shared" si="33"/>
        <v>0</v>
      </c>
      <c r="I88" s="12">
        <f t="shared" si="42"/>
        <v>0.6469093373348177</v>
      </c>
      <c r="J88" s="3">
        <f t="shared" si="43"/>
        <v>0</v>
      </c>
      <c r="K88" s="3">
        <f t="shared" si="44"/>
        <v>0</v>
      </c>
      <c r="L88" s="3" t="str">
        <f t="shared" si="34"/>
        <v> </v>
      </c>
      <c r="M88" s="3">
        <f t="shared" si="45"/>
        <v>0</v>
      </c>
      <c r="N88" s="2">
        <v>31879</v>
      </c>
      <c r="O88" s="2">
        <v>19786</v>
      </c>
      <c r="P88" s="15">
        <f t="shared" si="35"/>
        <v>1.35622729453698</v>
      </c>
      <c r="Q88" s="2" t="str">
        <f t="shared" si="36"/>
        <v> </v>
      </c>
      <c r="R88">
        <f t="shared" si="37"/>
        <v>0</v>
      </c>
      <c r="T88" s="12">
        <f t="shared" si="46"/>
        <v>0.3530906626651823</v>
      </c>
      <c r="U88" s="3">
        <f t="shared" si="47"/>
        <v>0</v>
      </c>
      <c r="V88" s="3">
        <f t="shared" si="48"/>
        <v>0</v>
      </c>
      <c r="W88" s="12">
        <f t="shared" si="38"/>
        <v>0.3816154914365067</v>
      </c>
      <c r="X88" s="3">
        <f t="shared" si="49"/>
        <v>0</v>
      </c>
      <c r="Y88" s="3">
        <f t="shared" si="50"/>
        <v>0</v>
      </c>
      <c r="Z88" s="12">
        <f t="shared" si="39"/>
        <v>0.6148549606542201</v>
      </c>
      <c r="AA88">
        <v>51848</v>
      </c>
      <c r="AB88" s="3">
        <f t="shared" si="51"/>
        <v>0</v>
      </c>
      <c r="AC88" s="3">
        <f t="shared" si="52"/>
        <v>0</v>
      </c>
    </row>
    <row r="89" spans="1:29" ht="12.75">
      <c r="A89" s="4" t="s">
        <v>93</v>
      </c>
      <c r="B89" s="5">
        <v>6106</v>
      </c>
      <c r="C89" s="5">
        <v>8887</v>
      </c>
      <c r="D89">
        <f t="shared" si="31"/>
        <v>1.3547878924271408</v>
      </c>
      <c r="E89">
        <f t="shared" si="40"/>
        <v>0</v>
      </c>
      <c r="F89" s="2">
        <f t="shared" si="32"/>
        <v>0</v>
      </c>
      <c r="G89" s="3">
        <f t="shared" si="41"/>
        <v>0</v>
      </c>
      <c r="H89" s="2">
        <f t="shared" si="33"/>
        <v>0</v>
      </c>
      <c r="I89" s="12">
        <f t="shared" si="42"/>
        <v>0.5927432801974255</v>
      </c>
      <c r="J89" s="3">
        <f t="shared" si="43"/>
        <v>0</v>
      </c>
      <c r="K89" s="3">
        <f t="shared" si="44"/>
        <v>0</v>
      </c>
      <c r="L89" s="3" t="str">
        <f t="shared" si="34"/>
        <v> </v>
      </c>
      <c r="M89" s="3">
        <f t="shared" si="45"/>
        <v>0</v>
      </c>
      <c r="N89" s="2">
        <v>12040</v>
      </c>
      <c r="O89" s="2">
        <v>6481</v>
      </c>
      <c r="P89" s="15">
        <f t="shared" si="35"/>
        <v>1.0614150016377333</v>
      </c>
      <c r="Q89" s="2" t="str">
        <f t="shared" si="36"/>
        <v> </v>
      </c>
      <c r="R89">
        <f t="shared" si="37"/>
        <v>0</v>
      </c>
      <c r="T89" s="12">
        <f t="shared" si="46"/>
        <v>0.4072567198025745</v>
      </c>
      <c r="U89" s="3">
        <f t="shared" si="47"/>
        <v>0</v>
      </c>
      <c r="V89" s="3">
        <f t="shared" si="48"/>
        <v>0</v>
      </c>
      <c r="W89" s="12">
        <f t="shared" si="38"/>
        <v>0.34771178711304257</v>
      </c>
      <c r="X89" s="3">
        <f t="shared" si="49"/>
        <v>0</v>
      </c>
      <c r="Y89" s="3">
        <f t="shared" si="50"/>
        <v>0</v>
      </c>
      <c r="Z89" s="12">
        <f t="shared" si="39"/>
        <v>0.6459574011481303</v>
      </c>
      <c r="AA89">
        <v>18639</v>
      </c>
      <c r="AB89" s="3">
        <f t="shared" si="51"/>
        <v>0</v>
      </c>
      <c r="AC89" s="3">
        <f t="shared" si="52"/>
        <v>0</v>
      </c>
    </row>
    <row r="90" spans="1:29" ht="12.75">
      <c r="A90" s="4" t="s">
        <v>94</v>
      </c>
      <c r="B90" s="5">
        <v>23675</v>
      </c>
      <c r="C90" s="5">
        <v>27389</v>
      </c>
      <c r="D90">
        <f t="shared" si="31"/>
        <v>1.22647778305159</v>
      </c>
      <c r="E90">
        <f t="shared" si="40"/>
        <v>0</v>
      </c>
      <c r="F90" s="2">
        <f t="shared" si="32"/>
        <v>0</v>
      </c>
      <c r="G90" s="3">
        <f t="shared" si="41"/>
        <v>0</v>
      </c>
      <c r="H90" s="2">
        <f t="shared" si="33"/>
        <v>0</v>
      </c>
      <c r="I90" s="12">
        <f t="shared" si="42"/>
        <v>0.5363661287795707</v>
      </c>
      <c r="J90" s="3">
        <f t="shared" si="43"/>
        <v>0</v>
      </c>
      <c r="K90" s="3">
        <f t="shared" si="44"/>
        <v>0</v>
      </c>
      <c r="L90" s="3" t="str">
        <f t="shared" si="34"/>
        <v> </v>
      </c>
      <c r="M90" s="3">
        <f t="shared" si="45"/>
        <v>0</v>
      </c>
      <c r="N90" s="2">
        <v>33592</v>
      </c>
      <c r="O90" s="2">
        <v>29401</v>
      </c>
      <c r="P90" s="15">
        <f t="shared" si="35"/>
        <v>1.2418585005279832</v>
      </c>
      <c r="Q90" s="2" t="str">
        <f t="shared" si="36"/>
        <v> </v>
      </c>
      <c r="R90">
        <f t="shared" si="37"/>
        <v>0</v>
      </c>
      <c r="T90" s="12">
        <f t="shared" si="46"/>
        <v>0.4636338712204293</v>
      </c>
      <c r="U90" s="3">
        <f t="shared" si="47"/>
        <v>0</v>
      </c>
      <c r="V90" s="3">
        <f t="shared" si="48"/>
        <v>0</v>
      </c>
      <c r="W90" s="12">
        <f t="shared" si="38"/>
        <v>0.46413348909165536</v>
      </c>
      <c r="X90" s="3">
        <f t="shared" si="49"/>
        <v>0</v>
      </c>
      <c r="Y90" s="3">
        <f t="shared" si="50"/>
        <v>0</v>
      </c>
      <c r="Z90" s="12">
        <f t="shared" si="39"/>
        <v>0.5302939412117577</v>
      </c>
      <c r="AA90">
        <v>63346</v>
      </c>
      <c r="AB90" s="3">
        <f t="shared" si="51"/>
        <v>0</v>
      </c>
      <c r="AC90" s="3">
        <f t="shared" si="52"/>
        <v>0</v>
      </c>
    </row>
    <row r="91" spans="1:29" ht="12.75">
      <c r="A91" s="4" t="s">
        <v>95</v>
      </c>
      <c r="B91" s="5">
        <v>2952</v>
      </c>
      <c r="C91" s="5">
        <v>6185</v>
      </c>
      <c r="D91">
        <f t="shared" si="31"/>
        <v>1.172837510105093</v>
      </c>
      <c r="E91">
        <f t="shared" si="40"/>
        <v>0</v>
      </c>
      <c r="F91" s="2">
        <f t="shared" si="32"/>
        <v>0</v>
      </c>
      <c r="G91" s="3">
        <f t="shared" si="41"/>
        <v>0</v>
      </c>
      <c r="H91" s="2">
        <f t="shared" si="33"/>
        <v>0</v>
      </c>
      <c r="I91" s="12">
        <f t="shared" si="42"/>
        <v>0.6769180256101565</v>
      </c>
      <c r="J91" s="3">
        <f t="shared" si="43"/>
        <v>0</v>
      </c>
      <c r="K91" s="3">
        <f t="shared" si="44"/>
        <v>0</v>
      </c>
      <c r="L91" s="3" t="str">
        <f t="shared" si="34"/>
        <v> </v>
      </c>
      <c r="M91" s="3">
        <f t="shared" si="45"/>
        <v>0</v>
      </c>
      <c r="N91" s="2">
        <v>7254</v>
      </c>
      <c r="O91" s="2">
        <v>3708</v>
      </c>
      <c r="P91" s="15">
        <f t="shared" si="35"/>
        <v>1.2560975609756098</v>
      </c>
      <c r="Q91" s="2" t="str">
        <f t="shared" si="36"/>
        <v> </v>
      </c>
      <c r="R91">
        <f t="shared" si="37"/>
        <v>0</v>
      </c>
      <c r="T91" s="12">
        <f t="shared" si="46"/>
        <v>0.32308197438984354</v>
      </c>
      <c r="U91" s="3">
        <f t="shared" si="47"/>
        <v>0</v>
      </c>
      <c r="V91" s="3">
        <f t="shared" si="48"/>
        <v>0</v>
      </c>
      <c r="W91" s="12">
        <f t="shared" si="38"/>
        <v>0.33577832110839445</v>
      </c>
      <c r="X91" s="3">
        <f t="shared" si="49"/>
        <v>1</v>
      </c>
      <c r="Y91" s="3">
        <f t="shared" si="50"/>
        <v>0</v>
      </c>
      <c r="Z91" s="12">
        <f t="shared" si="39"/>
        <v>0.6568867155664222</v>
      </c>
      <c r="AA91">
        <v>11043</v>
      </c>
      <c r="AB91" s="3">
        <f t="shared" si="51"/>
        <v>1</v>
      </c>
      <c r="AC91" s="3">
        <f t="shared" si="52"/>
        <v>0</v>
      </c>
    </row>
    <row r="92" spans="1:29" ht="12.75">
      <c r="A92" s="4"/>
      <c r="B92" s="5"/>
      <c r="C92" s="5"/>
      <c r="E92" t="str">
        <f>IF(D92&gt;1.43,D92," ")</f>
        <v> </v>
      </c>
      <c r="F92" s="2"/>
      <c r="G92" s="2"/>
      <c r="H92" s="2">
        <f t="shared" si="33"/>
        <v>0</v>
      </c>
      <c r="N92" s="2"/>
      <c r="O92" s="2"/>
      <c r="Q92" s="2"/>
      <c r="Y92" s="3"/>
      <c r="AB92" s="3"/>
      <c r="AC92" s="3"/>
    </row>
    <row r="93" spans="1:29" ht="12.75">
      <c r="A93" s="4" t="s">
        <v>96</v>
      </c>
      <c r="B93" s="5">
        <v>2073886</v>
      </c>
      <c r="C93" s="5">
        <v>2358135</v>
      </c>
      <c r="D93">
        <f>N93/C93</f>
        <v>1.2127244623399425</v>
      </c>
      <c r="E93">
        <f>SUM(E4:E92)</f>
        <v>14</v>
      </c>
      <c r="F93" s="3">
        <f>SUM(F4:F91)</f>
        <v>68928.31853519834</v>
      </c>
      <c r="G93" s="3">
        <f>SUM(G4:G91)</f>
        <v>6837.925061542273</v>
      </c>
      <c r="H93" s="3">
        <f>SUM(H4:H91)</f>
        <v>81598.53171775113</v>
      </c>
      <c r="I93" s="12">
        <f t="shared" si="42"/>
        <v>0.532067650401476</v>
      </c>
      <c r="J93" s="3" t="str">
        <f>IF(I93&lt;53.2%,I93," ")</f>
        <v> </v>
      </c>
      <c r="L93" s="3" t="s">
        <v>101</v>
      </c>
      <c r="N93" s="2">
        <v>2859768</v>
      </c>
      <c r="O93" s="2">
        <v>2741167</v>
      </c>
      <c r="P93" s="15">
        <f>O93/B93</f>
        <v>1.3217539440451405</v>
      </c>
      <c r="Q93" s="2" t="str">
        <f>IF(B93&gt;O93,B93-O93," ")</f>
        <v> </v>
      </c>
      <c r="T93" s="12">
        <f t="shared" si="46"/>
        <v>0.46793234959852403</v>
      </c>
      <c r="U93" s="3" t="str">
        <f>IF(T93&gt;46.8%,T93," ")</f>
        <v> </v>
      </c>
      <c r="V93" s="2"/>
      <c r="W93" s="12">
        <f>O93/(N93+O93)</f>
        <v>0.48941239275228154</v>
      </c>
      <c r="X93" s="3">
        <f t="shared" si="49"/>
        <v>0</v>
      </c>
      <c r="Y93" s="3"/>
      <c r="Z93" s="12">
        <f>N93/AA93</f>
        <v>0.5081405026521401</v>
      </c>
      <c r="AA93">
        <v>5627908</v>
      </c>
      <c r="AB93" s="3"/>
      <c r="AC93" s="3"/>
    </row>
    <row r="94" spans="1:29" ht="25.5">
      <c r="A94" s="4" t="s">
        <v>97</v>
      </c>
      <c r="B94" s="6">
        <v>0.4679</v>
      </c>
      <c r="C94" s="6">
        <v>0.5321</v>
      </c>
      <c r="E94" t="str">
        <f>IF(D94&gt;1.43,D94," ")</f>
        <v> </v>
      </c>
      <c r="F94" s="3">
        <f>G93</f>
        <v>6837.925061542273</v>
      </c>
      <c r="J94">
        <f>SUM(J4:J91)</f>
        <v>22</v>
      </c>
      <c r="K94">
        <f>SUM(K4:K91)</f>
        <v>1</v>
      </c>
      <c r="L94"/>
      <c r="M94">
        <f>SUM(M4:M91)</f>
        <v>9</v>
      </c>
      <c r="N94" s="1">
        <v>0.5081</v>
      </c>
      <c r="O94" s="1">
        <v>0.4871</v>
      </c>
      <c r="Q94" s="3">
        <f>SUM(Q4:Q93)</f>
        <v>19621</v>
      </c>
      <c r="R94">
        <f>SUM(R4:R91)</f>
        <v>12</v>
      </c>
      <c r="U94">
        <f>SUM(U4:U91)</f>
        <v>22</v>
      </c>
      <c r="V94">
        <f>SUM(V4:V91)</f>
        <v>1</v>
      </c>
      <c r="X94">
        <f>SUM(X4:X92)</f>
        <v>20</v>
      </c>
      <c r="Y94">
        <f>SUM(Y4:Y92)</f>
        <v>11</v>
      </c>
      <c r="AB94">
        <f>SUM(AB4:AB91)</f>
        <v>19</v>
      </c>
      <c r="AC94">
        <f>SUM(AC4:AC91)</f>
        <v>11</v>
      </c>
    </row>
    <row r="96" spans="3:16" ht="12.75">
      <c r="C96" t="s">
        <v>98</v>
      </c>
      <c r="D96">
        <f>N93/C93</f>
        <v>1.2127244623399425</v>
      </c>
      <c r="F96" s="3">
        <f>F93+F94</f>
        <v>75766.24359674062</v>
      </c>
      <c r="O96" t="s">
        <v>104</v>
      </c>
      <c r="P96" s="17">
        <f>O93/B93</f>
        <v>1.3217539440451405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Baiman</dc:creator>
  <cp:keywords/>
  <dc:description/>
  <cp:lastModifiedBy>Ron Baiman</cp:lastModifiedBy>
  <dcterms:created xsi:type="dcterms:W3CDTF">2006-05-20T19:35:35Z</dcterms:created>
  <dcterms:modified xsi:type="dcterms:W3CDTF">2006-05-26T01:46:56Z</dcterms:modified>
  <cp:category/>
  <cp:version/>
  <cp:contentType/>
  <cp:contentStatus/>
</cp:coreProperties>
</file>